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רכש 2022\קארין ישראלי\מכרז מניעת אלימות בספורט\"/>
    </mc:Choice>
  </mc:AlternateContent>
  <bookViews>
    <workbookView xWindow="0" yWindow="0" windowWidth="28800" windowHeight="12255" activeTab="6"/>
  </bookViews>
  <sheets>
    <sheet name="תנאי סף אשכול א" sheetId="4" r:id="rId1"/>
    <sheet name="תנאי סף אשכול ב" sheetId="12" r:id="rId2"/>
    <sheet name="איכות - אשכול א" sheetId="8" r:id="rId3"/>
    <sheet name="איכות - אשכול ב" sheetId="13" r:id="rId4"/>
    <sheet name="תכנית מוצעת - אשכול ב" sheetId="10" r:id="rId5"/>
    <sheet name="מחירים" sheetId="14" r:id="rId6"/>
    <sheet name="סיכום" sheetId="6" r:id="rId7"/>
  </sheets>
  <definedNames>
    <definedName name="_Hlk77852451" localSheetId="0">'תנאי סף אשכול א'!$C$26</definedName>
    <definedName name="_Hlk77852451" localSheetId="1">'תנאי סף אשכול ב'!$C$27</definedName>
    <definedName name="_Ref115360964" localSheetId="2">'איכות - אשכול א'!$C$6</definedName>
    <definedName name="_Ref115360964" localSheetId="3">'איכות - אשכול ב'!$C$6</definedName>
    <definedName name="_Ref179538436" localSheetId="0">'תנאי סף אשכול א'!#REF!</definedName>
    <definedName name="_Ref179538436" localSheetId="1">'תנאי סף אשכול ב'!#REF!</definedName>
    <definedName name="_Ref296892477" localSheetId="0">'תנאי סף אשכול א'!$C$12</definedName>
    <definedName name="_Ref296892477" localSheetId="1">'תנאי סף אשכול ב'!$C$12</definedName>
    <definedName name="_Ref297537502" localSheetId="0">'תנאי סף אשכול א'!#REF!</definedName>
    <definedName name="_Ref297537502" localSheetId="1">'תנאי סף אשכול ב'!#REF!</definedName>
    <definedName name="_Ref299614156" localSheetId="0">'תנאי סף אשכול א'!#REF!</definedName>
    <definedName name="_Ref299614156" localSheetId="1">'תנאי סף אשכול ב'!#REF!</definedName>
    <definedName name="_Ref370930661" localSheetId="0">'תנאי סף אשכול א'!$C$9</definedName>
    <definedName name="_Ref370930661" localSheetId="1">'תנאי סף אשכול ב'!$C$9</definedName>
    <definedName name="_Ref373241086" localSheetId="0">'תנאי סף אשכול א'!$C$13</definedName>
    <definedName name="_Ref373241086" localSheetId="1">'תנאי סף אשכול ב'!$C$13</definedName>
    <definedName name="_Ref381015046" localSheetId="0">'תנאי סף אשכול א'!#REF!</definedName>
    <definedName name="_Ref381015046" localSheetId="1">'תנאי סף אשכול ב'!#REF!</definedName>
    <definedName name="_Ref397199965" localSheetId="0">'תנאי סף אשכול א'!$C$11</definedName>
    <definedName name="_Ref397199965" localSheetId="1">'תנאי סף אשכול ב'!$C$11</definedName>
    <definedName name="_Ref399016160" localSheetId="0">'תנאי סף אשכול א'!#REF!</definedName>
    <definedName name="_Ref399016160" localSheetId="1">'תנאי סף אשכול ב'!#REF!</definedName>
    <definedName name="_Ref404259197" localSheetId="0">'תנאי סף אשכול א'!#REF!</definedName>
    <definedName name="_Ref404259197" localSheetId="1">'תנאי סף אשכול ב'!#REF!</definedName>
    <definedName name="_Ref445211817" localSheetId="0">'תנאי סף אשכול א'!#REF!</definedName>
    <definedName name="_Ref445211817" localSheetId="1">'תנאי סף אשכול ב'!#REF!</definedName>
    <definedName name="_Ref489971593" localSheetId="0">'תנאי סף אשכול א'!#REF!</definedName>
    <definedName name="_Ref489971593" localSheetId="1">'תנאי סף אשכול ב'!#REF!</definedName>
    <definedName name="_Ref519780018" localSheetId="2">'איכות - אשכול א'!$C$7</definedName>
    <definedName name="_Ref519780018" localSheetId="3">'איכות - אשכול ב'!#REF!</definedName>
    <definedName name="_Ref519780081" localSheetId="2">'איכות - אשכול א'!#REF!</definedName>
    <definedName name="_Ref519780081" localSheetId="3">'איכות - אשכול ב'!#REF!</definedName>
    <definedName name="תנאי_סף_עמותות" localSheetId="0">'תנאי סף אשכול א'!$C$37</definedName>
    <definedName name="תנאי_סף_עמותות" localSheetId="1">'תנאי סף אשכול ב'!$C$38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6" l="1"/>
  <c r="D16" i="6"/>
  <c r="B8" i="14"/>
  <c r="B6" i="14"/>
  <c r="F8" i="14"/>
  <c r="G8" i="14" s="1"/>
  <c r="H8" i="14" s="1"/>
  <c r="E6" i="6"/>
  <c r="D6" i="6"/>
  <c r="F6" i="14"/>
  <c r="G6" i="14" s="1"/>
  <c r="H6" i="14" s="1"/>
  <c r="D7" i="6" s="1"/>
  <c r="D8" i="6" s="1"/>
  <c r="F16" i="14"/>
  <c r="G16" i="14" s="1"/>
  <c r="E17" i="6" s="1"/>
  <c r="E18" i="6" s="1"/>
  <c r="F15" i="14"/>
  <c r="G15" i="14" s="1"/>
  <c r="D17" i="6" s="1"/>
  <c r="D18" i="6" s="1"/>
  <c r="E7" i="6" l="1"/>
  <c r="E19" i="6" l="1"/>
  <c r="B18" i="6"/>
  <c r="D19" i="6"/>
  <c r="B8" i="6"/>
  <c r="E8" i="6"/>
  <c r="E9" i="6" l="1"/>
  <c r="D9" i="6"/>
  <c r="N10" i="13"/>
  <c r="F10" i="13"/>
  <c r="H10" i="13"/>
  <c r="B8" i="10"/>
  <c r="D11" i="13"/>
  <c r="N8" i="13"/>
  <c r="L8" i="13"/>
  <c r="J8" i="13"/>
  <c r="H8" i="13"/>
  <c r="F8" i="13"/>
  <c r="N6" i="13"/>
  <c r="L6" i="13"/>
  <c r="J6" i="13"/>
  <c r="H6" i="13"/>
  <c r="F6" i="13"/>
  <c r="M2" i="13"/>
  <c r="K2" i="13"/>
  <c r="I2" i="13"/>
  <c r="G2" i="13"/>
  <c r="E2" i="13"/>
  <c r="G8" i="10" l="1"/>
  <c r="I8" i="10"/>
  <c r="K8" i="10"/>
  <c r="M11" i="13" s="1"/>
  <c r="E8" i="10"/>
  <c r="C8" i="10"/>
  <c r="L10" i="13" l="1"/>
  <c r="K11" i="13" s="1"/>
  <c r="J10" i="13"/>
  <c r="I11" i="13" s="1"/>
  <c r="M12" i="13"/>
  <c r="M13" i="13"/>
  <c r="E11" i="13"/>
  <c r="G11" i="13"/>
  <c r="K3" i="10"/>
  <c r="I3" i="10"/>
  <c r="G3" i="10"/>
  <c r="E3" i="10"/>
  <c r="C3" i="10"/>
  <c r="K12" i="13" l="1"/>
  <c r="K13" i="13"/>
  <c r="I13" i="13"/>
  <c r="I12" i="13"/>
  <c r="E13" i="13"/>
  <c r="E12" i="13"/>
  <c r="G12" i="13"/>
  <c r="G13" i="13"/>
  <c r="G12" i="8" l="1"/>
  <c r="E12" i="8"/>
  <c r="M2" i="8" l="1"/>
  <c r="K2" i="8"/>
  <c r="M12" i="8"/>
  <c r="K12" i="8"/>
  <c r="M14" i="8" l="1"/>
  <c r="K14" i="8"/>
  <c r="K13" i="8"/>
  <c r="M13" i="8"/>
  <c r="I2" i="8" l="1"/>
  <c r="G2" i="8"/>
  <c r="E2" i="8"/>
  <c r="D12" i="8"/>
  <c r="I12" i="8" l="1"/>
  <c r="E13" i="8"/>
  <c r="E14" i="8"/>
  <c r="G13" i="8"/>
  <c r="G14" i="8"/>
  <c r="I14" i="8" l="1"/>
  <c r="I13" i="8"/>
</calcChain>
</file>

<file path=xl/sharedStrings.xml><?xml version="1.0" encoding="utf-8"?>
<sst xmlns="http://schemas.openxmlformats.org/spreadsheetml/2006/main" count="262" uniqueCount="135">
  <si>
    <t>שם המציע:</t>
  </si>
  <si>
    <t>מס' הצעה</t>
  </si>
  <si>
    <t>ח.פ./ת"ז</t>
  </si>
  <si>
    <t>שם איש הקשר:</t>
  </si>
  <si>
    <t>טלפון:</t>
  </si>
  <si>
    <t>הנבדק</t>
  </si>
  <si>
    <t>מס' סעיף</t>
  </si>
  <si>
    <t>כתובת דוא"ל:</t>
  </si>
  <si>
    <t>המציע</t>
  </si>
  <si>
    <t xml:space="preserve">עומד בכל תנאי-הסף </t>
  </si>
  <si>
    <t>תנאי סף</t>
  </si>
  <si>
    <t>תנאי סף מנהליים</t>
  </si>
  <si>
    <t>תנאי סף מקצועיים</t>
  </si>
  <si>
    <t>מציע</t>
  </si>
  <si>
    <t>מנהל הפרויקט</t>
  </si>
  <si>
    <t>מס' סעיף:</t>
  </si>
  <si>
    <t>קריטריון:</t>
  </si>
  <si>
    <t>מס"ד:</t>
  </si>
  <si>
    <t>משקל בציון האיכות</t>
  </si>
  <si>
    <t>נימוק / ציון גלם</t>
  </si>
  <si>
    <t>ציון כולל לפרמטר</t>
  </si>
  <si>
    <t>סה"כ ציון איכות</t>
  </si>
  <si>
    <t>מעבר סף איכות</t>
  </si>
  <si>
    <t>מעבר סף איכות מינמאלי</t>
  </si>
  <si>
    <t xml:space="preserve">9.6.1. </t>
  </si>
  <si>
    <t>9.6.2.</t>
  </si>
  <si>
    <t>9.6.3</t>
  </si>
  <si>
    <t>9.6.3.1</t>
  </si>
  <si>
    <t>9.6.3.2</t>
  </si>
  <si>
    <t>המציע:</t>
  </si>
  <si>
    <t>משקל</t>
  </si>
  <si>
    <t xml:space="preserve">ציון </t>
  </si>
  <si>
    <t>נימוק</t>
  </si>
  <si>
    <t>ציון מחיר</t>
  </si>
  <si>
    <t>רכיב</t>
  </si>
  <si>
    <t>ציון איכות</t>
  </si>
  <si>
    <t>שם המציע</t>
  </si>
  <si>
    <t>המציע הוא גוף משפטי מאוגד הרשום ברשם רשמי בישראל או עוסק מורשה.</t>
  </si>
  <si>
    <t>המציע עומד בדרישות תקנה 6(א) לתקנות חובת המכרזים, התשנ"ג-1993 ובכלל זה מחזיק בכל האישורים הנדרשים לפי חוק עסקאות גופים ציבוריים, התשל"ו-1976 כשהם תקפים.</t>
  </si>
  <si>
    <t>פרמטר</t>
  </si>
  <si>
    <t>איכות התכנית המוצעת</t>
  </si>
  <si>
    <t>ראה לשונית "תכנית מוצעת"</t>
  </si>
  <si>
    <t>ניקוד התכנית המוצעת</t>
  </si>
  <si>
    <t>תכנית</t>
  </si>
  <si>
    <t>5.1.1</t>
  </si>
  <si>
    <t>5.1.2</t>
  </si>
  <si>
    <t>המציע אינו גוף נתמך מתקנת איגודים אגודות או מתקנת שיטור וסדרנות.</t>
  </si>
  <si>
    <t>5.1.3</t>
  </si>
  <si>
    <t>5.1.4</t>
  </si>
  <si>
    <t>5.1.5</t>
  </si>
  <si>
    <t>אם המציע הוא תאגיד – במועד הגשת ההצעה המציע אינו בעל חובות אגרה שנתית לרשות התאגידים בגין שנת 2021 או מוקדם מכך, אינו מוגדר "חברה מפרת חוק" ולא נשלחה אליו התראה לפני רישום כ"חברה מפרת חוק" כאמור בסעיף 362א' לחוק החברות, התשנ"ט 1999.</t>
  </si>
  <si>
    <t>5.2.1</t>
  </si>
  <si>
    <t>בחמש השנים האחרונות (מאז שנת 2017) הפיק המציע לפחות חמישה אירועים המוניים, הכוללים הפעלות של לפחות 1,000 איש בקהל משפחתי (הורים וילדים).</t>
  </si>
  <si>
    <t>5.2.2</t>
  </si>
  <si>
    <t>בחמש השנים האחרונות (מאז שנת 2017) הפיק מנהל הפרויקט לפחות שמונה אירועים המוניים (מתוכם שלושה לפחות בתחום הספורט התחרותי או העממי), הכוללים הפעלות של לפחות 1,000 איש בקהל משפחתי (הורים וילדים).</t>
  </si>
  <si>
    <t>מסמכים נוספים</t>
  </si>
  <si>
    <r>
      <rPr>
        <sz val="7"/>
        <color theme="1"/>
        <rFont val="Times New Roman"/>
        <family val="1"/>
      </rPr>
      <t xml:space="preserve"> </t>
    </r>
    <r>
      <rPr>
        <sz val="12"/>
        <color theme="1"/>
        <rFont val="David"/>
        <family val="2"/>
      </rPr>
      <t>חוברת הצעה מלאה וחתומה כנדרש בסעיף ‎7 להלן.</t>
    </r>
  </si>
  <si>
    <t>טופס כתב הצעה, המצורף כחלק ב' למסמכי המכרז כשהוא חתום על-ידי נושא משרה המוסמך לחייב את המציע ומאושר על ידי עו"ד כנדרש.</t>
  </si>
  <si>
    <t xml:space="preserve">כל מסמכי המכרז. יש לחתום על כל מסמכי המכרז והחוזה בראשי תיבות בתחתית כל עמוד כהוכחה לקריאת המסמכים והבנתם. </t>
  </si>
  <si>
    <t xml:space="preserve">העתק תעודת עוסק מורשה והעתק של תעודת התאגדות (לפי העניין וסוג התאגדותו המשפטית של המציע), לצורך הוכחת העמידה בתנאי הסף שבסעיף ‎5.1.1 לעיל. </t>
  </si>
  <si>
    <r>
      <rPr>
        <sz val="7"/>
        <color theme="1"/>
        <rFont val="Times New Roman"/>
        <family val="1"/>
      </rPr>
      <t> </t>
    </r>
    <r>
      <rPr>
        <sz val="12"/>
        <color theme="1"/>
        <rFont val="David"/>
        <family val="2"/>
      </rPr>
      <t xml:space="preserve">אם המציע הוא עמותה או חברה לתועלת הציבור (חל"צ) יש לצרף אישור מהרשם הרלוונטי בדבר ניהול תקין לשנת 2022 </t>
    </r>
    <r>
      <rPr>
        <b/>
        <sz val="12"/>
        <color theme="1"/>
        <rFont val="David"/>
        <family val="2"/>
      </rPr>
      <t xml:space="preserve">או </t>
    </r>
    <r>
      <rPr>
        <sz val="12"/>
        <color theme="1"/>
        <rFont val="David"/>
        <family val="2"/>
      </rPr>
      <t>בדבר הגשת מסמכים, לפי העניין.</t>
    </r>
  </si>
  <si>
    <t>6.10</t>
  </si>
  <si>
    <t>6.11</t>
  </si>
  <si>
    <t>6.12</t>
  </si>
  <si>
    <t>6.13</t>
  </si>
  <si>
    <t>6.14</t>
  </si>
  <si>
    <t>6.15</t>
  </si>
  <si>
    <t>אם המציע הוא תאגיד, יצורף בנוסף אישור עו"ד על היות החתומים בשמו על מסמכי המכרז רשאים לחייב את המציע בחתימתם.</t>
  </si>
  <si>
    <r>
      <rPr>
        <sz val="7"/>
        <color theme="1"/>
        <rFont val="Times New Roman"/>
        <family val="1"/>
      </rPr>
      <t xml:space="preserve"> </t>
    </r>
    <r>
      <rPr>
        <sz val="12"/>
        <color theme="1"/>
        <rFont val="David"/>
        <family val="2"/>
      </rPr>
      <t>אישור לפי חוק עסקאות גופים ציבוריים, בדבר ניהול פנקסי חשבונות ורשומות, כשהוא תקף, להוכחת העמידה בתנאי הסף שבסעיף ‎‎5.1.3 לעיל.</t>
    </r>
  </si>
  <si>
    <r>
      <t>לצורך הוכחת עמידה בתנאי הסף שבסעיף ‎5.1.4 לעיל, המציע יציג נסח חברה</t>
    </r>
    <r>
      <rPr>
        <u/>
        <sz val="12"/>
        <color theme="1"/>
        <rFont val="David"/>
        <family val="2"/>
      </rPr>
      <t xml:space="preserve"> עדכני</t>
    </r>
    <r>
      <rPr>
        <sz val="12"/>
        <color theme="1"/>
        <rFont val="David"/>
        <family val="2"/>
      </rPr>
      <t xml:space="preserve"> מרשות התאגידים.</t>
    </r>
  </si>
  <si>
    <r>
      <rPr>
        <b/>
        <sz val="12"/>
        <color theme="1"/>
        <rFont val="David"/>
        <family val="2"/>
      </rPr>
      <t>ערבות בנקאית (נספח ב'2), לעמידה בתנאי הסף שבסעיף ‎5.1.5 לעיל</t>
    </r>
    <r>
      <rPr>
        <sz val="12"/>
        <color theme="1"/>
        <rFont val="David"/>
        <family val="2"/>
      </rPr>
      <t>.</t>
    </r>
  </si>
  <si>
    <t>הצהרות בדבר עמידה בהוראות חוק שיוויון זכויות חתומה ע"י עו"ד (נספח ב'6).</t>
  </si>
  <si>
    <t>תצהיר היעדר הרשעות לפי חוק עובדים זרים וחוק שכר מינימום חתום ע"י עו"ד (נספח ב'7).</t>
  </si>
  <si>
    <t>התחייבות ואישור המציע לקיום החקיקה בתחום העסקת עובדים חתומה ע"י עו"ד (נספח ב'8).</t>
  </si>
  <si>
    <r>
      <rPr>
        <sz val="7"/>
        <color theme="1"/>
        <rFont val="Times New Roman"/>
        <family val="1"/>
      </rPr>
      <t xml:space="preserve"> </t>
    </r>
    <r>
      <rPr>
        <sz val="12"/>
        <color theme="1"/>
        <rFont val="David"/>
        <family val="2"/>
      </rPr>
      <t>הצהרה על שימוש בתוכנות מקוריות חתומה ע"י עו"ד (נספח ב'9).</t>
    </r>
  </si>
  <si>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</si>
  <si>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6.16</t>
  </si>
  <si>
    <t>מסמך בשפה העברית המתאר את פרופיל המציע.</t>
  </si>
  <si>
    <r>
      <t xml:space="preserve">רשימת הפרטים בהצעת המציע, שהמציע מעוניין שיהיו חסויים במידה והוא יזכה, </t>
    </r>
    <r>
      <rPr>
        <u/>
        <sz val="12"/>
        <color theme="1"/>
        <rFont val="David"/>
        <family val="2"/>
      </rPr>
      <t xml:space="preserve">על פי האמור בסעיף ‎13 </t>
    </r>
    <r>
      <rPr>
        <sz val="12"/>
        <color theme="1"/>
        <rFont val="David"/>
        <family val="2"/>
      </rPr>
      <t>למכרז.</t>
    </r>
  </si>
  <si>
    <t>6.17.1</t>
  </si>
  <si>
    <t>נספח ניסיון המציע - נספח ב'3</t>
  </si>
  <si>
    <t>6.17.2</t>
  </si>
  <si>
    <t>נספח  ניסיון מנהל הפרויקט - נספח ב'4</t>
  </si>
  <si>
    <t>קורות חיים ומסמכים המעידים על הכשרתו וניסיונו המקצועי של מנהל הפרויקט המוצע</t>
  </si>
  <si>
    <t>6.17.3</t>
  </si>
  <si>
    <t>מסמך מפורט המתאר את תכנית העבודה המוצעת לפיה מתכנן המציע לבצע את השירותים נשואי המכרז. המסמך יתייחס לכל התחומים המרכיבים את ביצועו הכולל של ה FanZone. המסמך יוגש בצמוד לנספח נספח ב'3</t>
  </si>
  <si>
    <t>6.17.4.1</t>
  </si>
  <si>
    <t>6.17.4.2</t>
  </si>
  <si>
    <t xml:space="preserve">נספח הצעת המחיר חתום (נספח ב'10). </t>
  </si>
  <si>
    <t>5.3.1</t>
  </si>
  <si>
    <t>5.3.2.1</t>
  </si>
  <si>
    <t>5.3.2.2</t>
  </si>
  <si>
    <t>בעל תואר ראשון לפחות בחינוך או עבודה סוציאלית או פסיכולוגיה.</t>
  </si>
  <si>
    <t>בעל ניסיון בהפעלת תכנית חינוכית להתמודדות עם אלימות בספורט, כהגדרתה בסעיף ‎2.5 לעיל, במהלך חמש השנים האחרונות להגשת ההצעות (מאז שנת 2017).</t>
  </si>
  <si>
    <t>6.17.5.1</t>
  </si>
  <si>
    <t>6.17.5.2</t>
  </si>
  <si>
    <t>תכנית עבודה מפורטת בהתאם למופיע בנספח ב'5  למכרז.</t>
  </si>
  <si>
    <t>נספח הצעת המחיר חתום (נספח ב'11)</t>
  </si>
  <si>
    <r>
      <rPr>
        <sz val="7"/>
        <color theme="1"/>
        <rFont val="Times New Roman"/>
        <family val="1"/>
      </rPr>
      <t xml:space="preserve"> </t>
    </r>
    <r>
      <rPr>
        <sz val="12"/>
        <color theme="1"/>
        <rFont val="David"/>
        <family val="2"/>
      </rPr>
      <t xml:space="preserve">ייבחן ניסיונו של המציע בהפקת אירועים המוניים כנדרש בסעיף ‎5.2.1 לעיל </t>
    </r>
    <r>
      <rPr>
        <u/>
        <sz val="12"/>
        <color theme="1"/>
        <rFont val="David"/>
        <family val="2"/>
      </rPr>
      <t>במהלך חמש השנים האחרונות (מאז שנת 2017).</t>
    </r>
    <r>
      <rPr>
        <sz val="12"/>
        <color theme="1"/>
        <rFont val="David"/>
        <family val="2"/>
      </rPr>
      <t xml:space="preserve"> על כל אירוע שהפיק המציע, מעבר לנדרש בתנאי הסף (חמישה אירועים) יקבל המציע 7 נקודות. הניקוד המקסימאלי בסעיף זה הוא 35 נקודות (עבור 5 אירועים נוספים ובסה"כ עשרה אירועים כולל הנדרש לצורך עמידה בתנאי הסף).</t>
    </r>
  </si>
  <si>
    <t>ניסיון קודם של המציע:</t>
  </si>
  <si>
    <t>התכנית המוצעת</t>
  </si>
  <si>
    <t>ייבחן ניסיונו של מנהל הפרויקט המוצע בהפקת אירועים בעולם הספורט כנדרש בסעיף ‎5.2.2 לעיל, במהלך חמש השנים האחרונות (מאז שנת 2017). על אירוע שהפיק מנהל הפרויקט, מעבר לתנאי הסף (שלושה אירועים מתחום הספורט) יקבל המציע 3 נקודות.
הניקוד המקסימאלי בסעיף זה הוא 15 נקודות (עבור 5 אירועים מתחום הספורט נוספים ובסה"כ 8 אירועים כולל הנדרש לצורך עמידה בתנאי הסף).</t>
  </si>
  <si>
    <t>9.7.2</t>
  </si>
  <si>
    <t>9.7.3</t>
  </si>
  <si>
    <t xml:space="preserve">ייבחן ניסיונו של מנהל הפרויקט המוצע בהפעלת תכנית חינוכית להתמודדות עם אלימות בספורט כנדרש בסעיף ‎5.3.2.2 לעיל במהלך חמש השנים האחרונות. על כל תכנית חינוכית שהופעלה מעבר לנדרש בתנאי הסף (תכנית חינוכית אחת) יקבל המציע 5 נקודות.
הניקוד המקסימאלי בסעיף זה הוא 20 נקודות (עבור 4 תכניות נוספות ובסה"כ 5 תכניות כולל הנדרש לצורך עמידה בתנאי הסף). </t>
  </si>
  <si>
    <t>9.7.4</t>
  </si>
  <si>
    <t xml:space="preserve">פעילות מול ספורטאים - בנייה וגיבוש תכנית עבודה בנושא מניעת אלימות </t>
  </si>
  <si>
    <t>ניקוד</t>
  </si>
  <si>
    <t>פעילות מול מאמנים - בנייה וגיבוש תכנית עבודה בנושא מניעת אלימות</t>
  </si>
  <si>
    <t>הצגת תכנית לליווי הנהלת הקבוצות וההורים על כלל הדרישות המקצועיות, לוגיסטיות ומנהליות הנובעות מביצוע הפעילות</t>
  </si>
  <si>
    <t>מספר המציע</t>
  </si>
  <si>
    <t>סה"כ ציון</t>
  </si>
  <si>
    <t>דירוג המציעים</t>
  </si>
  <si>
    <t>שקלול ציונים סופיים - אשכול א'</t>
  </si>
  <si>
    <t>שקלול ציונים סופיים - אשכול ב'</t>
  </si>
  <si>
    <t>תיאור</t>
  </si>
  <si>
    <t>כמות יחידות</t>
  </si>
  <si>
    <t>מחיר ליחידה – כולל מע"מ</t>
  </si>
  <si>
    <t>דירוג הצעת המחיר</t>
  </si>
  <si>
    <t>ציון מחיר מנורמל</t>
  </si>
  <si>
    <t>רכיבי המחיר עבור אשכול א'</t>
  </si>
  <si>
    <t>משקולת</t>
  </si>
  <si>
    <t>רכיב A- הצעת מחיר עבור הרכיבים שיתקיימו באירוע  ה- FanZone – באצטדיון עד 15,000 צופים</t>
  </si>
  <si>
    <t>רכיב B – הצעת מחיר עבור הרכיבים שיתקיימו באירוע  ה- FanZone – באצטדיון מעל -15,000 צופים</t>
  </si>
  <si>
    <t>ציון משוקלל</t>
  </si>
  <si>
    <t>מחיר מוצע עבור הפעלת התכנית החינוכית</t>
  </si>
  <si>
    <t>רכיב המחיר עבור אשכול ב'</t>
  </si>
  <si>
    <t>ערבות הצעה: על המציע לצרף להצעתו ערבות בנקאית על סך של  30,000 ₪ (שלושים אלף ש"ח) עבור כל הצעה שהגיש לאחד האשכולות במכרז בנפרד, על-פי הנוסח האמור בנספח ב'2.</t>
  </si>
  <si>
    <t>ערבות הצעה: על המציע לצרף להצעתו ערבות בנקאית על סך של  20,000 ₪ (עשרים אלף ש"ח) עבור כל הצעה שהגיש לאחד האשכולות במכרז בנפרד, על-פי הנוסח האמור בנספח ב'2.</t>
  </si>
  <si>
    <r>
      <t>המציע הינו בעל ניסיון בבנייה והפעלה של תכניות חינוכיות להתמודדות עם אלימות בספורט, כהגדרת המונח בסעיף ‎</t>
    </r>
    <r>
      <rPr>
        <sz val="11"/>
        <color theme="1"/>
        <rFont val="David"/>
        <family val="2"/>
      </rPr>
      <t>2.5</t>
    </r>
    <r>
      <rPr>
        <sz val="12"/>
        <color theme="1"/>
        <rFont val="David"/>
        <family val="2"/>
      </rPr>
      <t xml:space="preserve"> לעיל, שהופעלו במשך לפחות חמש עונות ספורט (כהגדרת המונח בחוק הספורט, תשמ"ח-1988) (תכנית אחת או יותר שהופעלו במצטבר במשך 5 עונות ספורט) במהלך עשר השנים האחרונות (מאז 2012). </t>
    </r>
  </si>
  <si>
    <t>ייבחן ניסינו של המציע בהפקת FanZone באירועי ספורט במהלך חמש השנים האחרונות (מאז שנת 2017). על כל אירוע שהפיק המציע (החל מאירוע ה-FanZone הראשון) יקבל המציע 4 נקודות.
הניקוד המקסימאלי בסעיף זה הוא 20 נקודות (עבור חמישה אירועי FanZone).</t>
  </si>
  <si>
    <t>9.6.4</t>
  </si>
  <si>
    <t>9.6.5</t>
  </si>
  <si>
    <t xml:space="preserve">חוות דעת לקוחות קודמים </t>
  </si>
  <si>
    <t xml:space="preserve">ייבחן ניסיונו של המציע בבנייה והפעלה של תכניות חינוכיות להתמודדות עם אלימות בספורט, כנדרש בסעיף ‎‎5.3.1 לעיל במהלך עשר השנים האחרונות (מאז 2012). על כל תכנית חינוכית שהופעלה במשך עונת ספורט מעבר לנדרש בתנאי הסף יקבל המציע 5 נקודות.
הניקוד המקסימאלי בסעיף זה הוא 20 נקודות (עבור 4 עונות ספורט נוספות שבהן הופעלו תכנית או תכניות חינוכיות מעבר לניסיון הנדרש לצורך עמידה בתנאי הסף).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</si>
</sst>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0.0"/>
    <numFmt numFmtId="165" formatCode="_ * #,##0_ ;_ * \-#,##0_ ;_ * &quot;-&quot;??_ ;_ @_ "/>
    <numFmt numFmtId="166" formatCode="&quot;₪&quot;\ #,##0.00"/>
  </numFmts>
  <fonts count="25" x14ac:knownFonts="1">
    <font>
      <sz val="11"/>
      <color theme="1"/>
      <name val="Arial"/>
      <family val="2"/>
      <charset val="177"/>
      <scheme val="minor"/>
    </font>
    <font>
      <b/>
      <sz val="12"/>
      <name val="David"/>
      <family val="2"/>
      <charset val="177"/>
    </font>
    <font>
      <b/>
      <sz val="12"/>
      <color theme="1"/>
      <name val="David"/>
      <family val="2"/>
    </font>
    <font>
      <sz val="12"/>
      <color theme="1"/>
      <name val="David"/>
      <family val="2"/>
    </font>
    <font>
      <u/>
      <sz val="11"/>
      <color theme="10"/>
      <name val="Arial"/>
      <family val="2"/>
      <charset val="177"/>
      <scheme val="minor"/>
    </font>
    <font>
      <sz val="11"/>
      <color theme="1"/>
      <name val="David"/>
      <family val="2"/>
    </font>
    <font>
      <b/>
      <sz val="12"/>
      <color theme="0"/>
      <name val="David"/>
      <family val="2"/>
    </font>
    <font>
      <sz val="12"/>
      <color rgb="FF000000"/>
      <name val="Arial"/>
      <family val="2"/>
    </font>
    <font>
      <sz val="12"/>
      <color theme="1"/>
      <name val="Arial"/>
      <family val="2"/>
    </font>
    <font>
      <sz val="11"/>
      <color theme="1"/>
      <name val="Arial"/>
      <family val="2"/>
      <charset val="177"/>
      <scheme val="minor"/>
    </font>
    <font>
      <b/>
      <sz val="11"/>
      <color theme="1"/>
      <name val="Arial"/>
      <family val="2"/>
      <charset val="177"/>
      <scheme val="minor"/>
    </font>
    <font>
      <b/>
      <sz val="14"/>
      <name val="David"/>
      <family val="2"/>
      <charset val="177"/>
    </font>
    <font>
      <sz val="12"/>
      <name val="David"/>
      <family val="2"/>
    </font>
    <font>
      <b/>
      <sz val="12"/>
      <name val="David"/>
      <family val="2"/>
    </font>
    <font>
      <b/>
      <sz val="16"/>
      <color theme="0"/>
      <name val="David"/>
      <family val="2"/>
      <charset val="177"/>
    </font>
    <font>
      <b/>
      <sz val="12"/>
      <color rgb="FF000000"/>
      <name val="David"/>
      <family val="2"/>
      <charset val="177"/>
    </font>
    <font>
      <b/>
      <sz val="11"/>
      <color theme="1"/>
      <name val="David"/>
      <family val="2"/>
    </font>
    <font>
      <u/>
      <sz val="8"/>
      <color theme="10"/>
      <name val="Arial"/>
      <family val="2"/>
      <charset val="177"/>
      <scheme val="minor"/>
    </font>
    <font>
      <b/>
      <sz val="10"/>
      <color theme="1"/>
      <name val="David"/>
      <family val="2"/>
    </font>
    <font>
      <sz val="11"/>
      <name val="David"/>
      <family val="2"/>
    </font>
    <font>
      <b/>
      <sz val="14"/>
      <color theme="1"/>
      <name val="Arial"/>
      <family val="2"/>
    </font>
    <font>
      <b/>
      <sz val="11"/>
      <color theme="1"/>
      <name val="Arial"/>
      <family val="2"/>
      <scheme val="minor"/>
    </font>
    <font>
      <sz val="7"/>
      <color theme="1"/>
      <name val="Times New Roman"/>
      <family val="1"/>
    </font>
    <font>
      <u/>
      <sz val="12"/>
      <color theme="1"/>
      <name val="David"/>
      <family val="2"/>
    </font>
    <font>
      <sz val="12"/>
      <color theme="1"/>
      <name val="David"/>
      <family val="1"/>
    </font>
  </fonts>
  <fills count="27">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rgb="FF92CDDC"/>
        <bgColor rgb="FF000000"/>
      </patternFill>
    </fill>
    <fill>
      <patternFill patternType="solid">
        <fgColor rgb="FFDAEEF3"/>
        <bgColor rgb="FF000000"/>
      </patternFill>
    </fill>
    <fill>
      <patternFill patternType="solid">
        <fgColor rgb="FFE4DFEC"/>
        <bgColor rgb="FF000000"/>
      </patternFill>
    </fill>
    <fill>
      <patternFill patternType="solid">
        <fgColor theme="3" tint="0.39997558519241921"/>
        <bgColor rgb="FF000000"/>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39994506668294322"/>
        <bgColor indexed="64"/>
      </patternFill>
    </fill>
    <fill>
      <patternFill patternType="solid">
        <fgColor rgb="FF92D050"/>
        <bgColor indexed="64"/>
      </patternFill>
    </fill>
    <fill>
      <patternFill patternType="solid">
        <fgColor theme="4" tint="0.39997558519241921"/>
        <bgColor indexed="64"/>
      </patternFill>
    </fill>
  </fills>
  <borders count="5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4"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219">
    <xf numFmtId="0" fontId="0" fillId="0" borderId="0" xfId="0"/>
    <xf numFmtId="0" fontId="2" fillId="6" borderId="1" xfId="0" applyFont="1" applyFill="1" applyBorder="1" applyAlignment="1" applyProtection="1">
      <alignment horizontal="center" vertical="center" wrapText="1"/>
      <protection hidden="1"/>
    </xf>
    <xf numFmtId="0" fontId="2" fillId="6" borderId="8" xfId="0" applyFont="1" applyFill="1" applyBorder="1" applyAlignment="1" applyProtection="1">
      <alignment horizontal="center" vertical="center" readingOrder="2"/>
      <protection hidden="1"/>
    </xf>
    <xf numFmtId="0" fontId="3" fillId="0" borderId="0" xfId="0" applyFont="1"/>
    <xf numFmtId="0" fontId="2" fillId="6" borderId="24" xfId="0" applyFont="1" applyFill="1" applyBorder="1" applyAlignment="1" applyProtection="1">
      <alignment horizontal="center" vertical="center" wrapText="1"/>
      <protection hidden="1"/>
    </xf>
    <xf numFmtId="0" fontId="2" fillId="6" borderId="24" xfId="0" applyFont="1" applyFill="1" applyBorder="1" applyAlignment="1" applyProtection="1">
      <alignment horizontal="center" vertical="center" wrapText="1" readingOrder="2"/>
      <protection hidden="1"/>
    </xf>
    <xf numFmtId="0" fontId="2" fillId="6" borderId="20" xfId="0" applyFont="1" applyFill="1" applyBorder="1" applyAlignment="1" applyProtection="1">
      <alignment horizontal="center" wrapText="1"/>
      <protection hidden="1"/>
    </xf>
    <xf numFmtId="0" fontId="2" fillId="6" borderId="17" xfId="0" applyFont="1" applyFill="1" applyBorder="1" applyAlignment="1" applyProtection="1">
      <alignment horizontal="center" wrapText="1"/>
      <protection hidden="1"/>
    </xf>
    <xf numFmtId="0" fontId="2" fillId="6" borderId="2" xfId="0" applyFont="1" applyFill="1" applyBorder="1" applyAlignment="1" applyProtection="1">
      <alignment horizontal="center" vertical="center" wrapText="1"/>
      <protection hidden="1"/>
    </xf>
    <xf numFmtId="49" fontId="2" fillId="7" borderId="4" xfId="0" applyNumberFormat="1" applyFont="1" applyFill="1" applyBorder="1" applyAlignment="1" applyProtection="1">
      <alignment horizontal="center" vertical="center"/>
      <protection hidden="1"/>
    </xf>
    <xf numFmtId="0" fontId="3" fillId="5" borderId="21" xfId="0" applyFont="1" applyFill="1" applyBorder="1" applyAlignment="1" applyProtection="1">
      <alignment horizontal="center" vertical="center" wrapText="1"/>
      <protection locked="0"/>
    </xf>
    <xf numFmtId="0" fontId="3" fillId="5" borderId="0" xfId="0" applyFont="1" applyFill="1" applyProtection="1">
      <protection hidden="1"/>
    </xf>
    <xf numFmtId="0" fontId="2" fillId="10" borderId="19" xfId="0" applyFont="1" applyFill="1" applyBorder="1" applyAlignment="1" applyProtection="1">
      <alignment horizontal="center" vertical="center"/>
      <protection hidden="1"/>
    </xf>
    <xf numFmtId="0" fontId="2" fillId="10" borderId="22" xfId="0" applyFont="1" applyFill="1" applyBorder="1" applyAlignment="1" applyProtection="1">
      <alignment horizontal="center" vertical="center"/>
      <protection hidden="1"/>
    </xf>
    <xf numFmtId="0" fontId="3" fillId="0" borderId="0" xfId="0" applyFont="1" applyProtection="1">
      <protection hidden="1"/>
    </xf>
    <xf numFmtId="0" fontId="3" fillId="0" borderId="0" xfId="0" applyFont="1" applyBorder="1" applyProtection="1">
      <protection hidden="1"/>
    </xf>
    <xf numFmtId="0" fontId="2" fillId="0" borderId="0" xfId="0" applyFont="1" applyBorder="1" applyAlignment="1" applyProtection="1">
      <protection hidden="1"/>
    </xf>
    <xf numFmtId="49" fontId="2" fillId="8" borderId="25" xfId="0" applyNumberFormat="1" applyFont="1" applyFill="1" applyBorder="1" applyAlignment="1" applyProtection="1">
      <alignment horizontal="center" vertical="center" readingOrder="2"/>
      <protection hidden="1"/>
    </xf>
    <xf numFmtId="0" fontId="3" fillId="5" borderId="15" xfId="0" applyFont="1" applyFill="1" applyBorder="1" applyAlignment="1" applyProtection="1">
      <alignment horizontal="center" vertical="center" wrapText="1"/>
      <protection locked="0"/>
    </xf>
    <xf numFmtId="0" fontId="2" fillId="7" borderId="14" xfId="0" applyNumberFormat="1" applyFont="1" applyFill="1" applyBorder="1" applyAlignment="1" applyProtection="1">
      <alignment horizontal="center" vertical="center"/>
      <protection hidden="1"/>
    </xf>
    <xf numFmtId="0" fontId="3" fillId="5" borderId="28"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hidden="1"/>
    </xf>
    <xf numFmtId="0" fontId="3" fillId="8" borderId="21" xfId="0" applyFont="1" applyFill="1" applyBorder="1" applyAlignment="1" applyProtection="1">
      <alignment horizontal="right" vertical="center" wrapText="1" readingOrder="2"/>
      <protection hidden="1"/>
    </xf>
    <xf numFmtId="1" fontId="7" fillId="0" borderId="0" xfId="0" applyNumberFormat="1" applyFont="1" applyBorder="1" applyAlignment="1">
      <alignment horizontal="center" vertical="center" wrapText="1" readingOrder="1"/>
    </xf>
    <xf numFmtId="0" fontId="8" fillId="0" borderId="0" xfId="0" applyFont="1" applyBorder="1" applyAlignment="1">
      <alignment horizontal="center" vertical="center" wrapText="1" readingOrder="2"/>
    </xf>
    <xf numFmtId="0" fontId="0" fillId="0" borderId="0" xfId="0" applyAlignment="1">
      <alignment horizontal="center" vertical="center"/>
    </xf>
    <xf numFmtId="0" fontId="0" fillId="0" borderId="0" xfId="0" applyBorder="1" applyAlignment="1">
      <alignment horizontal="center" vertical="center"/>
    </xf>
    <xf numFmtId="0" fontId="2" fillId="7" borderId="3"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readingOrder="2"/>
      <protection hidden="1"/>
    </xf>
    <xf numFmtId="49" fontId="2" fillId="7" borderId="9" xfId="0" applyNumberFormat="1" applyFont="1" applyFill="1" applyBorder="1" applyAlignment="1" applyProtection="1">
      <alignment horizontal="center" vertical="center"/>
      <protection hidden="1"/>
    </xf>
    <xf numFmtId="0" fontId="2" fillId="7" borderId="11" xfId="0" applyNumberFormat="1" applyFont="1" applyFill="1" applyBorder="1" applyAlignment="1" applyProtection="1">
      <alignment horizontal="center" vertical="center"/>
      <protection hidden="1"/>
    </xf>
    <xf numFmtId="0" fontId="2" fillId="7" borderId="29" xfId="0" applyFont="1" applyFill="1" applyBorder="1" applyAlignment="1" applyProtection="1">
      <alignment horizontal="center" vertical="center" wrapText="1"/>
      <protection hidden="1"/>
    </xf>
    <xf numFmtId="49" fontId="2" fillId="7" borderId="0" xfId="0" applyNumberFormat="1" applyFont="1" applyFill="1" applyBorder="1" applyAlignment="1" applyProtection="1">
      <alignment horizontal="center" vertical="center" wrapText="1"/>
      <protection hidden="1"/>
    </xf>
    <xf numFmtId="0" fontId="2" fillId="7" borderId="4" xfId="0" applyNumberFormat="1" applyFont="1" applyFill="1" applyBorder="1" applyAlignment="1" applyProtection="1">
      <alignment horizontal="center" vertical="center"/>
      <protection hidden="1"/>
    </xf>
    <xf numFmtId="0" fontId="2" fillId="7" borderId="14" xfId="0" applyFont="1" applyFill="1" applyBorder="1" applyAlignment="1" applyProtection="1">
      <alignment horizontal="center" vertical="center" wrapText="1"/>
      <protection hidden="1"/>
    </xf>
    <xf numFmtId="0" fontId="2" fillId="7" borderId="6" xfId="0" applyFont="1" applyFill="1" applyBorder="1" applyAlignment="1" applyProtection="1">
      <alignment horizontal="center" vertical="center" wrapText="1"/>
      <protection hidden="1"/>
    </xf>
    <xf numFmtId="0" fontId="3" fillId="8" borderId="1" xfId="0" applyFont="1" applyFill="1" applyBorder="1" applyAlignment="1" applyProtection="1">
      <alignment horizontal="right" vertical="center" wrapText="1" readingOrder="2"/>
      <protection hidden="1"/>
    </xf>
    <xf numFmtId="49" fontId="2" fillId="7" borderId="4" xfId="0" applyNumberFormat="1"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readingOrder="2"/>
      <protection hidden="1"/>
    </xf>
    <xf numFmtId="0" fontId="1" fillId="4" borderId="2" xfId="0" applyFont="1" applyFill="1" applyBorder="1" applyAlignment="1" applyProtection="1">
      <alignment horizontal="center" vertical="center" wrapText="1" readingOrder="2"/>
      <protection hidden="1"/>
    </xf>
    <xf numFmtId="0" fontId="1" fillId="3" borderId="19" xfId="0" applyFont="1" applyFill="1" applyBorder="1" applyAlignment="1" applyProtection="1">
      <alignment horizontal="center" vertical="center" wrapText="1" readingOrder="2"/>
      <protection hidden="1"/>
    </xf>
    <xf numFmtId="0" fontId="1" fillId="3" borderId="33" xfId="0" applyFont="1" applyFill="1" applyBorder="1" applyAlignment="1" applyProtection="1">
      <alignment horizontal="center" vertical="center" wrapText="1" readingOrder="2"/>
      <protection hidden="1"/>
    </xf>
    <xf numFmtId="0" fontId="1" fillId="3" borderId="34" xfId="0" applyFont="1" applyFill="1" applyBorder="1" applyAlignment="1" applyProtection="1">
      <alignment horizontal="center" vertical="center" wrapText="1" readingOrder="2"/>
      <protection hidden="1"/>
    </xf>
    <xf numFmtId="9" fontId="1" fillId="13" borderId="15" xfId="2" applyFont="1" applyFill="1" applyBorder="1" applyAlignment="1" applyProtection="1">
      <alignment horizontal="center" vertical="center" wrapText="1" readingOrder="2"/>
      <protection hidden="1"/>
    </xf>
    <xf numFmtId="1" fontId="12" fillId="2" borderId="38" xfId="0" applyNumberFormat="1" applyFont="1" applyFill="1" applyBorder="1" applyAlignment="1" applyProtection="1">
      <alignment horizontal="center" vertical="center" wrapText="1" readingOrder="2"/>
      <protection hidden="1"/>
    </xf>
    <xf numFmtId="164" fontId="1" fillId="2" borderId="37" xfId="0" applyNumberFormat="1" applyFont="1" applyFill="1" applyBorder="1" applyAlignment="1" applyProtection="1">
      <alignment horizontal="center" vertical="center" wrapText="1" readingOrder="2"/>
      <protection hidden="1"/>
    </xf>
    <xf numFmtId="0" fontId="1" fillId="11" borderId="1" xfId="0" applyFont="1" applyFill="1" applyBorder="1" applyAlignment="1" applyProtection="1">
      <alignment horizontal="center" vertical="center" wrapText="1" readingOrder="2"/>
      <protection hidden="1"/>
    </xf>
    <xf numFmtId="1" fontId="12" fillId="2" borderId="5" xfId="0" applyNumberFormat="1" applyFont="1" applyFill="1" applyBorder="1" applyAlignment="1" applyProtection="1">
      <alignment horizontal="center" vertical="center" wrapText="1" readingOrder="2"/>
      <protection hidden="1"/>
    </xf>
    <xf numFmtId="0" fontId="11" fillId="15" borderId="39" xfId="0" applyFont="1" applyFill="1" applyBorder="1" applyAlignment="1" applyProtection="1">
      <alignment horizontal="center" vertical="center" wrapText="1" readingOrder="2"/>
      <protection hidden="1"/>
    </xf>
    <xf numFmtId="1" fontId="10" fillId="15" borderId="4" xfId="2" applyNumberFormat="1" applyFont="1" applyFill="1" applyBorder="1" applyAlignment="1">
      <alignment horizontal="center" vertical="center"/>
    </xf>
    <xf numFmtId="0" fontId="15" fillId="18" borderId="40" xfId="0" applyFont="1" applyFill="1" applyBorder="1" applyAlignment="1">
      <alignment horizontal="center" vertical="center" wrapText="1"/>
    </xf>
    <xf numFmtId="0" fontId="16" fillId="19" borderId="39" xfId="0" applyFont="1" applyFill="1" applyBorder="1" applyAlignment="1">
      <alignment horizontal="center" wrapText="1"/>
    </xf>
    <xf numFmtId="0" fontId="16" fillId="19" borderId="36" xfId="0" applyFont="1" applyFill="1" applyBorder="1" applyAlignment="1">
      <alignment horizontal="center" wrapText="1"/>
    </xf>
    <xf numFmtId="0" fontId="16" fillId="4" borderId="7" xfId="0" applyFont="1" applyFill="1" applyBorder="1" applyAlignment="1">
      <alignment horizontal="center" vertical="center" wrapText="1"/>
    </xf>
    <xf numFmtId="164" fontId="15" fillId="20" borderId="39" xfId="0" applyNumberFormat="1" applyFont="1" applyFill="1" applyBorder="1" applyAlignment="1">
      <alignment horizontal="center" vertical="center" wrapText="1"/>
    </xf>
    <xf numFmtId="0" fontId="16" fillId="4" borderId="38" xfId="0" applyFont="1" applyFill="1" applyBorder="1" applyAlignment="1">
      <alignment horizontal="center" vertical="center" wrapText="1"/>
    </xf>
    <xf numFmtId="0" fontId="2" fillId="7" borderId="3" xfId="0" applyFont="1" applyFill="1" applyBorder="1" applyAlignment="1" applyProtection="1">
      <alignment horizontal="center" vertical="center" wrapText="1"/>
      <protection hidden="1"/>
    </xf>
    <xf numFmtId="49" fontId="2" fillId="8" borderId="1" xfId="0" applyNumberFormat="1" applyFont="1" applyFill="1" applyBorder="1" applyAlignment="1" applyProtection="1">
      <alignment horizontal="center" vertical="center" readingOrder="2"/>
      <protection hidden="1"/>
    </xf>
    <xf numFmtId="0" fontId="5" fillId="5" borderId="21" xfId="0" applyFont="1" applyFill="1" applyBorder="1" applyAlignment="1" applyProtection="1">
      <alignment horizontal="center" vertical="center" wrapText="1" readingOrder="2"/>
      <protection locked="0"/>
    </xf>
    <xf numFmtId="0" fontId="17" fillId="6" borderId="2" xfId="1" applyFont="1" applyFill="1" applyBorder="1" applyAlignment="1" applyProtection="1">
      <alignment horizontal="center" vertical="center" wrapText="1"/>
      <protection locked="0"/>
    </xf>
    <xf numFmtId="0" fontId="18" fillId="6" borderId="24" xfId="0" applyFont="1" applyFill="1" applyBorder="1" applyAlignment="1" applyProtection="1">
      <alignment horizontal="center" vertical="center" wrapText="1" readingOrder="2"/>
      <protection hidden="1"/>
    </xf>
    <xf numFmtId="0" fontId="18" fillId="6" borderId="24" xfId="0" applyFont="1" applyFill="1" applyBorder="1" applyAlignment="1" applyProtection="1">
      <alignment horizontal="center" vertical="center" wrapText="1"/>
      <protection locked="0"/>
    </xf>
    <xf numFmtId="49" fontId="18" fillId="6" borderId="24" xfId="0" applyNumberFormat="1"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19" fillId="5" borderId="21" xfId="0" applyFont="1" applyFill="1" applyBorder="1" applyAlignment="1" applyProtection="1">
      <alignment horizontal="center" vertical="center" wrapText="1"/>
      <protection locked="0"/>
    </xf>
    <xf numFmtId="0" fontId="4" fillId="6" borderId="2" xfId="1" applyFill="1" applyBorder="1" applyAlignment="1" applyProtection="1">
      <alignment horizontal="center" vertical="center" wrapText="1"/>
      <protection locked="0"/>
    </xf>
    <xf numFmtId="0" fontId="0" fillId="0" borderId="37" xfId="0" applyBorder="1" applyAlignment="1">
      <alignment horizontal="center" vertical="center" wrapText="1"/>
    </xf>
    <xf numFmtId="0" fontId="0" fillId="0" borderId="31" xfId="0" applyBorder="1" applyAlignment="1">
      <alignment horizontal="center" vertical="center" wrapText="1"/>
    </xf>
    <xf numFmtId="0" fontId="0" fillId="0" borderId="10" xfId="0" applyBorder="1" applyAlignment="1">
      <alignment horizontal="center" vertical="center" wrapText="1"/>
    </xf>
    <xf numFmtId="0" fontId="16" fillId="4" borderId="5" xfId="0" applyFont="1" applyFill="1" applyBorder="1" applyAlignment="1">
      <alignment horizontal="center" vertical="center" wrapText="1"/>
    </xf>
    <xf numFmtId="49" fontId="2" fillId="7" borderId="19" xfId="0" applyNumberFormat="1"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readingOrder="2"/>
      <protection hidden="1"/>
    </xf>
    <xf numFmtId="0" fontId="15" fillId="17" borderId="9" xfId="0" applyFont="1" applyFill="1" applyBorder="1" applyAlignment="1">
      <alignment horizontal="center" vertical="center" wrapText="1"/>
    </xf>
    <xf numFmtId="0" fontId="15" fillId="17" borderId="14" xfId="0" applyFont="1" applyFill="1" applyBorder="1" applyAlignment="1">
      <alignment horizontal="center" vertical="center" wrapText="1"/>
    </xf>
    <xf numFmtId="49" fontId="2" fillId="8" borderId="9" xfId="0" applyNumberFormat="1" applyFont="1" applyFill="1" applyBorder="1" applyAlignment="1" applyProtection="1">
      <alignment horizontal="center" vertical="center" readingOrder="2"/>
      <protection hidden="1"/>
    </xf>
    <xf numFmtId="0" fontId="3" fillId="5" borderId="19" xfId="0" applyFont="1" applyFill="1" applyBorder="1" applyAlignment="1" applyProtection="1">
      <alignment horizontal="center" vertical="center" wrapText="1" readingOrder="2"/>
      <protection locked="0"/>
    </xf>
    <xf numFmtId="0" fontId="5" fillId="5" borderId="19" xfId="0" applyFont="1" applyFill="1" applyBorder="1" applyAlignment="1" applyProtection="1">
      <alignment horizontal="center" vertical="center" wrapText="1" readingOrder="2"/>
      <protection locked="0"/>
    </xf>
    <xf numFmtId="0" fontId="3" fillId="5" borderId="19" xfId="0" applyFont="1" applyFill="1" applyBorder="1" applyAlignment="1" applyProtection="1">
      <alignment horizontal="center" vertical="center" wrapText="1"/>
      <protection locked="0"/>
    </xf>
    <xf numFmtId="0" fontId="3" fillId="5" borderId="22" xfId="0" applyFont="1" applyFill="1" applyBorder="1" applyAlignment="1" applyProtection="1">
      <alignment horizontal="center" vertical="center" wrapText="1" readingOrder="2"/>
      <protection locked="0"/>
    </xf>
    <xf numFmtId="49" fontId="2" fillId="8" borderId="14" xfId="0" applyNumberFormat="1" applyFont="1" applyFill="1" applyBorder="1" applyAlignment="1" applyProtection="1">
      <alignment horizontal="center" vertical="center" readingOrder="2"/>
      <protection hidden="1"/>
    </xf>
    <xf numFmtId="0" fontId="3" fillId="8" borderId="4" xfId="0" applyFont="1" applyFill="1" applyBorder="1" applyAlignment="1" applyProtection="1">
      <alignment horizontal="right" vertical="center" wrapText="1" readingOrder="2"/>
      <protection hidden="1"/>
    </xf>
    <xf numFmtId="0" fontId="1" fillId="3" borderId="5" xfId="0" applyFont="1" applyFill="1" applyBorder="1" applyAlignment="1" applyProtection="1">
      <alignment vertical="center" wrapText="1" readingOrder="2"/>
      <protection hidden="1"/>
    </xf>
    <xf numFmtId="0" fontId="1" fillId="3" borderId="31" xfId="0" applyFont="1" applyFill="1" applyBorder="1" applyAlignment="1" applyProtection="1">
      <alignment vertical="center" wrapText="1" readingOrder="2"/>
      <protection hidden="1"/>
    </xf>
    <xf numFmtId="0" fontId="1" fillId="3" borderId="12" xfId="0" applyFont="1" applyFill="1" applyBorder="1" applyAlignment="1" applyProtection="1">
      <alignment vertical="center" wrapText="1" readingOrder="2"/>
      <protection hidden="1"/>
    </xf>
    <xf numFmtId="0" fontId="1" fillId="3" borderId="32" xfId="0" applyFont="1" applyFill="1" applyBorder="1" applyAlignment="1" applyProtection="1">
      <alignment vertical="center" wrapText="1" readingOrder="2"/>
      <protection hidden="1"/>
    </xf>
    <xf numFmtId="0" fontId="1" fillId="11" borderId="30" xfId="0" applyFont="1" applyFill="1" applyBorder="1" applyAlignment="1" applyProtection="1">
      <alignment horizontal="center" vertical="center" wrapText="1" readingOrder="2"/>
      <protection hidden="1"/>
    </xf>
    <xf numFmtId="0" fontId="1" fillId="11" borderId="9" xfId="0" applyFont="1" applyFill="1" applyBorder="1" applyAlignment="1" applyProtection="1">
      <alignment horizontal="center" vertical="center" wrapText="1" readingOrder="2"/>
      <protection hidden="1"/>
    </xf>
    <xf numFmtId="0" fontId="1" fillId="11" borderId="25" xfId="0" applyFont="1" applyFill="1" applyBorder="1" applyAlignment="1" applyProtection="1">
      <alignment horizontal="center" vertical="center" wrapText="1" readingOrder="2"/>
      <protection hidden="1"/>
    </xf>
    <xf numFmtId="0" fontId="12" fillId="12" borderId="7" xfId="0" applyFont="1" applyFill="1" applyBorder="1" applyAlignment="1" applyProtection="1">
      <alignment horizontal="center" vertical="center" wrapText="1" readingOrder="2"/>
      <protection hidden="1"/>
    </xf>
    <xf numFmtId="0" fontId="12" fillId="12" borderId="31" xfId="0" applyFont="1" applyFill="1" applyBorder="1" applyAlignment="1" applyProtection="1">
      <alignment horizontal="right" vertical="center" wrapText="1" readingOrder="2"/>
      <protection hidden="1"/>
    </xf>
    <xf numFmtId="0" fontId="13" fillId="12" borderId="10" xfId="0" applyFont="1" applyFill="1" applyBorder="1" applyAlignment="1" applyProtection="1">
      <alignment horizontal="right" vertical="center" wrapText="1" readingOrder="2"/>
      <protection hidden="1"/>
    </xf>
    <xf numFmtId="0" fontId="1" fillId="3" borderId="16" xfId="0" applyFont="1" applyFill="1" applyBorder="1" applyAlignment="1" applyProtection="1">
      <alignment horizontal="center" vertical="center" wrapText="1" readingOrder="2"/>
      <protection hidden="1"/>
    </xf>
    <xf numFmtId="164" fontId="1" fillId="2" borderId="31" xfId="0" applyNumberFormat="1" applyFont="1" applyFill="1" applyBorder="1" applyAlignment="1" applyProtection="1">
      <alignment horizontal="center" vertical="center" wrapText="1" readingOrder="2"/>
      <protection hidden="1"/>
    </xf>
    <xf numFmtId="9" fontId="1" fillId="13" borderId="27" xfId="2" applyFont="1" applyFill="1" applyBorder="1" applyAlignment="1" applyProtection="1">
      <alignment horizontal="center" vertical="center" wrapText="1" readingOrder="2"/>
      <protection hidden="1"/>
    </xf>
    <xf numFmtId="0" fontId="13" fillId="12" borderId="7" xfId="0" applyFont="1" applyFill="1" applyBorder="1" applyAlignment="1" applyProtection="1">
      <alignment horizontal="center" vertical="center" wrapText="1" readingOrder="2"/>
      <protection hidden="1"/>
    </xf>
    <xf numFmtId="0" fontId="12" fillId="12" borderId="5" xfId="0" applyFont="1" applyFill="1" applyBorder="1" applyAlignment="1" applyProtection="1">
      <alignment horizontal="center" vertical="center" wrapText="1" readingOrder="2"/>
      <protection hidden="1"/>
    </xf>
    <xf numFmtId="0" fontId="12" fillId="12" borderId="23" xfId="0" applyFont="1" applyFill="1" applyBorder="1" applyAlignment="1" applyProtection="1">
      <alignment horizontal="right" vertical="top" wrapText="1" readingOrder="2"/>
      <protection hidden="1"/>
    </xf>
    <xf numFmtId="0" fontId="1" fillId="3" borderId="9" xfId="0" applyFont="1" applyFill="1" applyBorder="1" applyAlignment="1" applyProtection="1">
      <alignment horizontal="center" vertical="center" wrapText="1" readingOrder="2"/>
      <protection hidden="1"/>
    </xf>
    <xf numFmtId="0" fontId="1" fillId="11" borderId="43" xfId="0" applyFont="1" applyFill="1" applyBorder="1" applyAlignment="1" applyProtection="1">
      <alignment horizontal="center" vertical="center" wrapText="1" readingOrder="2"/>
      <protection hidden="1"/>
    </xf>
    <xf numFmtId="0" fontId="12" fillId="12" borderId="43" xfId="0" applyFont="1" applyFill="1" applyBorder="1" applyAlignment="1" applyProtection="1">
      <alignment horizontal="center" vertical="center" wrapText="1" readingOrder="2"/>
      <protection hidden="1"/>
    </xf>
    <xf numFmtId="164" fontId="1" fillId="2" borderId="43" xfId="0" applyNumberFormat="1" applyFont="1" applyFill="1" applyBorder="1" applyAlignment="1" applyProtection="1">
      <alignment horizontal="center" vertical="center" wrapText="1" readingOrder="2"/>
      <protection hidden="1"/>
    </xf>
    <xf numFmtId="0" fontId="0" fillId="0" borderId="43" xfId="0" applyBorder="1"/>
    <xf numFmtId="9" fontId="14" fillId="14" borderId="20" xfId="2" applyFont="1" applyFill="1" applyBorder="1" applyAlignment="1" applyProtection="1">
      <alignment horizontal="center" vertical="center" wrapText="1" readingOrder="2"/>
      <protection hidden="1"/>
    </xf>
    <xf numFmtId="1" fontId="12" fillId="2" borderId="45" xfId="0" applyNumberFormat="1" applyFont="1" applyFill="1" applyBorder="1" applyAlignment="1" applyProtection="1">
      <alignment horizontal="center" vertical="center" wrapText="1" readingOrder="2"/>
      <protection hidden="1"/>
    </xf>
    <xf numFmtId="9" fontId="1" fillId="13" borderId="4" xfId="2" applyFont="1" applyFill="1" applyBorder="1" applyAlignment="1" applyProtection="1">
      <alignment horizontal="center" vertical="center" wrapText="1" readingOrder="2"/>
      <protection hidden="1"/>
    </xf>
    <xf numFmtId="0" fontId="12" fillId="12" borderId="44" xfId="0" applyFont="1" applyFill="1" applyBorder="1" applyAlignment="1" applyProtection="1">
      <alignment horizontal="center" vertical="center" wrapText="1" readingOrder="2"/>
      <protection hidden="1"/>
    </xf>
    <xf numFmtId="0" fontId="5" fillId="0" borderId="0" xfId="0" applyFont="1" applyAlignment="1">
      <alignment horizontal="justify" vertical="center" readingOrder="2"/>
    </xf>
    <xf numFmtId="0" fontId="2" fillId="7" borderId="3" xfId="0" applyFont="1" applyFill="1" applyBorder="1" applyAlignment="1" applyProtection="1">
      <alignment horizontal="center" vertical="center" wrapText="1"/>
      <protection hidden="1"/>
    </xf>
    <xf numFmtId="49" fontId="2" fillId="7" borderId="19" xfId="0" applyNumberFormat="1" applyFont="1" applyFill="1" applyBorder="1" applyAlignment="1" applyProtection="1">
      <alignment horizontal="center" vertical="center" wrapText="1"/>
      <protection hidden="1"/>
    </xf>
    <xf numFmtId="0" fontId="1" fillId="3" borderId="19" xfId="0" applyFont="1" applyFill="1" applyBorder="1" applyAlignment="1" applyProtection="1">
      <alignment horizontal="center" vertical="center" wrapText="1" readingOrder="2"/>
      <protection hidden="1"/>
    </xf>
    <xf numFmtId="0" fontId="1" fillId="3" borderId="9" xfId="0" applyFont="1" applyFill="1" applyBorder="1" applyAlignment="1" applyProtection="1">
      <alignment horizontal="center" vertical="center" wrapText="1" readingOrder="2"/>
      <protection hidden="1"/>
    </xf>
    <xf numFmtId="0" fontId="1" fillId="3" borderId="14" xfId="0" applyFont="1" applyFill="1" applyBorder="1" applyAlignment="1" applyProtection="1">
      <alignment horizontal="center" vertical="center" wrapText="1" readingOrder="2"/>
      <protection hidden="1"/>
    </xf>
    <xf numFmtId="9" fontId="1" fillId="13" borderId="27" xfId="2" applyFont="1" applyFill="1" applyBorder="1" applyAlignment="1" applyProtection="1">
      <alignment horizontal="center" vertical="center" wrapText="1" readingOrder="2"/>
      <protection hidden="1"/>
    </xf>
    <xf numFmtId="0" fontId="1" fillId="3" borderId="16" xfId="0" applyFont="1" applyFill="1" applyBorder="1" applyAlignment="1" applyProtection="1">
      <alignment horizontal="center" vertical="center" wrapText="1" readingOrder="2"/>
      <protection hidden="1"/>
    </xf>
    <xf numFmtId="0" fontId="15" fillId="17" borderId="14" xfId="0" applyFont="1" applyFill="1" applyBorder="1" applyAlignment="1">
      <alignment horizontal="center" vertical="center" wrapText="1"/>
    </xf>
    <xf numFmtId="0" fontId="5" fillId="5" borderId="22" xfId="0" applyFont="1" applyFill="1" applyBorder="1" applyAlignment="1" applyProtection="1">
      <alignment horizontal="center" vertical="center" wrapText="1" readingOrder="2"/>
      <protection locked="0"/>
    </xf>
    <xf numFmtId="0" fontId="3" fillId="5" borderId="22" xfId="0" applyFont="1" applyFill="1" applyBorder="1" applyAlignment="1" applyProtection="1">
      <alignment horizontal="center" vertical="center" wrapText="1"/>
      <protection locked="0"/>
    </xf>
    <xf numFmtId="0" fontId="24" fillId="8" borderId="4" xfId="0" applyFont="1" applyFill="1" applyBorder="1" applyAlignment="1" applyProtection="1">
      <alignment horizontal="right" vertical="center" wrapText="1" readingOrder="2"/>
      <protection hidden="1"/>
    </xf>
    <xf numFmtId="0" fontId="15" fillId="18" borderId="35" xfId="0" applyFont="1" applyFill="1" applyBorder="1" applyAlignment="1">
      <alignment horizontal="center" vertical="center" wrapText="1"/>
    </xf>
    <xf numFmtId="164" fontId="15" fillId="20" borderId="14" xfId="0" applyNumberFormat="1" applyFont="1" applyFill="1" applyBorder="1" applyAlignment="1">
      <alignment horizontal="center" vertical="center" wrapText="1"/>
    </xf>
    <xf numFmtId="0" fontId="3" fillId="18" borderId="7" xfId="0" applyFont="1" applyFill="1" applyBorder="1" applyAlignment="1">
      <alignment horizontal="center" vertical="center" wrapText="1"/>
    </xf>
    <xf numFmtId="0" fontId="2" fillId="18" borderId="7" xfId="0" applyFont="1" applyFill="1" applyBorder="1" applyAlignment="1">
      <alignment horizontal="center" vertical="center" wrapText="1"/>
    </xf>
    <xf numFmtId="0" fontId="2" fillId="22" borderId="48" xfId="0" applyFont="1" applyFill="1" applyBorder="1" applyAlignment="1" applyProtection="1">
      <alignment horizontal="center" vertical="center" readingOrder="2"/>
    </xf>
    <xf numFmtId="0" fontId="2" fillId="22" borderId="38" xfId="0" applyFont="1" applyFill="1" applyBorder="1" applyAlignment="1" applyProtection="1">
      <alignment horizontal="center"/>
    </xf>
    <xf numFmtId="0" fontId="2" fillId="22" borderId="37" xfId="0" applyFont="1" applyFill="1" applyBorder="1" applyProtection="1"/>
    <xf numFmtId="0" fontId="2" fillId="22" borderId="48" xfId="0" applyFont="1" applyFill="1" applyBorder="1" applyAlignment="1" applyProtection="1">
      <alignment horizontal="center" vertical="center" wrapText="1"/>
    </xf>
    <xf numFmtId="9" fontId="3" fillId="2" borderId="5" xfId="0" applyNumberFormat="1" applyFont="1" applyFill="1" applyBorder="1" applyAlignment="1" applyProtection="1">
      <alignment horizontal="center" vertical="center"/>
    </xf>
    <xf numFmtId="0" fontId="3" fillId="2" borderId="31" xfId="0" applyFont="1" applyFill="1" applyBorder="1" applyAlignment="1" applyProtection="1">
      <alignment vertical="center"/>
    </xf>
    <xf numFmtId="2" fontId="3" fillId="2" borderId="45" xfId="0" applyNumberFormat="1" applyFont="1" applyFill="1" applyBorder="1" applyAlignment="1" applyProtection="1">
      <alignment horizontal="center" vertical="center"/>
    </xf>
    <xf numFmtId="9" fontId="6" fillId="14" borderId="5" xfId="0" applyNumberFormat="1" applyFont="1" applyFill="1" applyBorder="1" applyAlignment="1" applyProtection="1">
      <alignment horizontal="center" vertical="center"/>
    </xf>
    <xf numFmtId="0" fontId="6" fillId="14" borderId="31" xfId="0" applyFont="1" applyFill="1" applyBorder="1" applyAlignment="1" applyProtection="1">
      <alignment vertical="center"/>
    </xf>
    <xf numFmtId="2" fontId="6" fillId="14" borderId="45" xfId="0" applyNumberFormat="1" applyFont="1" applyFill="1" applyBorder="1" applyAlignment="1" applyProtection="1">
      <alignment horizontal="center" vertical="center"/>
    </xf>
    <xf numFmtId="0" fontId="2" fillId="23" borderId="51" xfId="0" applyFont="1" applyFill="1" applyBorder="1" applyAlignment="1" applyProtection="1">
      <alignment horizontal="center" vertical="center"/>
    </xf>
    <xf numFmtId="0" fontId="2" fillId="5" borderId="43" xfId="0" applyFont="1" applyFill="1" applyBorder="1" applyAlignment="1" applyProtection="1">
      <alignment horizontal="center" vertical="center"/>
    </xf>
    <xf numFmtId="0" fontId="3" fillId="0" borderId="43" xfId="0" applyFont="1" applyBorder="1" applyProtection="1"/>
    <xf numFmtId="0" fontId="0" fillId="0" borderId="0" xfId="0" applyFont="1" applyBorder="1"/>
    <xf numFmtId="0" fontId="21" fillId="0" borderId="0" xfId="0" applyFont="1" applyBorder="1" applyAlignment="1">
      <alignment horizontal="center" vertical="center"/>
    </xf>
    <xf numFmtId="0" fontId="16" fillId="7" borderId="5" xfId="0" applyFont="1" applyFill="1" applyBorder="1" applyAlignment="1">
      <alignment horizontal="center" vertical="center" wrapText="1"/>
    </xf>
    <xf numFmtId="0" fontId="16" fillId="7" borderId="45" xfId="0" applyFont="1" applyFill="1" applyBorder="1" applyAlignment="1">
      <alignment horizontal="center" vertical="center" wrapText="1"/>
    </xf>
    <xf numFmtId="0" fontId="16" fillId="7" borderId="43" xfId="0" applyFont="1" applyFill="1" applyBorder="1" applyAlignment="1">
      <alignment horizontal="center" vertical="center" wrapText="1"/>
    </xf>
    <xf numFmtId="165" fontId="16" fillId="7" borderId="43" xfId="3" applyNumberFormat="1" applyFont="1" applyFill="1" applyBorder="1" applyAlignment="1">
      <alignment horizontal="center" vertical="center" wrapText="1"/>
    </xf>
    <xf numFmtId="0" fontId="16" fillId="24" borderId="43" xfId="0" applyFont="1" applyFill="1" applyBorder="1" applyAlignment="1">
      <alignment horizontal="center" vertical="center" wrapText="1"/>
    </xf>
    <xf numFmtId="0" fontId="16" fillId="13" borderId="43" xfId="0" applyFont="1" applyFill="1" applyBorder="1" applyAlignment="1">
      <alignment horizontal="center" vertical="center" wrapText="1"/>
    </xf>
    <xf numFmtId="0" fontId="16" fillId="25" borderId="43" xfId="0" applyFont="1" applyFill="1" applyBorder="1" applyAlignment="1">
      <alignment horizontal="center" vertical="center" wrapText="1"/>
    </xf>
    <xf numFmtId="166" fontId="5" fillId="5" borderId="43" xfId="0" applyNumberFormat="1" applyFont="1" applyFill="1" applyBorder="1" applyAlignment="1" applyProtection="1">
      <alignment horizontal="center" vertical="center" wrapText="1"/>
      <protection locked="0"/>
    </xf>
    <xf numFmtId="0" fontId="21" fillId="13" borderId="43" xfId="0" applyFont="1" applyFill="1" applyBorder="1" applyAlignment="1">
      <alignment horizontal="center" vertical="center"/>
    </xf>
    <xf numFmtId="0" fontId="21" fillId="25" borderId="43" xfId="0" applyFont="1" applyFill="1" applyBorder="1" applyAlignment="1">
      <alignment horizontal="center" vertical="center"/>
    </xf>
    <xf numFmtId="0" fontId="0" fillId="0" borderId="0" xfId="0" applyFont="1" applyBorder="1" applyAlignment="1">
      <alignment horizontal="center" vertical="center"/>
    </xf>
    <xf numFmtId="2" fontId="21" fillId="25" borderId="43" xfId="0" applyNumberFormat="1" applyFont="1" applyFill="1" applyBorder="1" applyAlignment="1">
      <alignment horizontal="center" vertical="center"/>
    </xf>
    <xf numFmtId="0" fontId="6" fillId="9" borderId="14" xfId="0" applyFont="1" applyFill="1" applyBorder="1" applyAlignment="1" applyProtection="1">
      <alignment horizontal="center" vertical="center"/>
      <protection hidden="1"/>
    </xf>
    <xf numFmtId="0" fontId="6" fillId="9" borderId="6" xfId="0" applyFont="1" applyFill="1" applyBorder="1" applyAlignment="1" applyProtection="1">
      <alignment horizontal="center" vertical="center"/>
      <protection hidden="1"/>
    </xf>
    <xf numFmtId="49" fontId="2" fillId="7" borderId="19" xfId="0" applyNumberFormat="1" applyFont="1" applyFill="1" applyBorder="1" applyAlignment="1" applyProtection="1">
      <alignment horizontal="center" vertical="center" wrapText="1"/>
      <protection hidden="1"/>
    </xf>
    <xf numFmtId="0" fontId="0" fillId="0" borderId="29" xfId="0" applyBorder="1" applyAlignment="1">
      <alignment horizontal="center" vertical="center" wrapText="1"/>
    </xf>
    <xf numFmtId="0" fontId="2" fillId="7" borderId="3" xfId="0"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readingOrder="2"/>
      <protection hidden="1"/>
    </xf>
    <xf numFmtId="0" fontId="2" fillId="6" borderId="22" xfId="0" applyFont="1" applyFill="1" applyBorder="1" applyAlignment="1" applyProtection="1">
      <alignment horizontal="center" readingOrder="2"/>
      <protection hidden="1"/>
    </xf>
    <xf numFmtId="0" fontId="2" fillId="6" borderId="11" xfId="0" applyFont="1" applyFill="1" applyBorder="1" applyAlignment="1" applyProtection="1">
      <alignment horizontal="center" readingOrder="2"/>
      <protection hidden="1"/>
    </xf>
    <xf numFmtId="0" fontId="2" fillId="6" borderId="23" xfId="0" applyFont="1" applyFill="1" applyBorder="1" applyAlignment="1" applyProtection="1">
      <alignment horizontal="center" readingOrder="2"/>
      <protection hidden="1"/>
    </xf>
    <xf numFmtId="0" fontId="2" fillId="6" borderId="16" xfId="0" applyFont="1" applyFill="1" applyBorder="1" applyAlignment="1" applyProtection="1">
      <alignment horizontal="center" readingOrder="2"/>
      <protection hidden="1"/>
    </xf>
    <xf numFmtId="0" fontId="2" fillId="6" borderId="18" xfId="0" applyFont="1" applyFill="1" applyBorder="1" applyAlignment="1" applyProtection="1">
      <alignment horizontal="center" readingOrder="2"/>
      <protection hidden="1"/>
    </xf>
    <xf numFmtId="49" fontId="2" fillId="7" borderId="29" xfId="0" applyNumberFormat="1" applyFont="1" applyFill="1" applyBorder="1" applyAlignment="1" applyProtection="1">
      <alignment horizontal="center" vertical="center" wrapText="1"/>
      <protection hidden="1"/>
    </xf>
    <xf numFmtId="0" fontId="0" fillId="0" borderId="20" xfId="0" applyBorder="1" applyAlignment="1">
      <alignment horizontal="center" vertical="center" wrapText="1"/>
    </xf>
    <xf numFmtId="0" fontId="11" fillId="15" borderId="3" xfId="0" applyFont="1" applyFill="1" applyBorder="1" applyAlignment="1" applyProtection="1">
      <alignment horizontal="center" vertical="center" wrapText="1" readingOrder="2"/>
      <protection hidden="1"/>
    </xf>
    <xf numFmtId="0" fontId="11" fillId="15" borderId="6" xfId="0" applyFont="1" applyFill="1" applyBorder="1" applyAlignment="1" applyProtection="1">
      <alignment horizontal="center" vertical="center" wrapText="1" readingOrder="2"/>
      <protection hidden="1"/>
    </xf>
    <xf numFmtId="0" fontId="10" fillId="16" borderId="39" xfId="0" applyFont="1" applyFill="1" applyBorder="1" applyAlignment="1">
      <alignment horizontal="center" vertical="center"/>
    </xf>
    <xf numFmtId="0" fontId="10" fillId="16" borderId="36" xfId="0" applyFont="1" applyFill="1" applyBorder="1" applyAlignment="1">
      <alignment horizontal="center" vertical="center"/>
    </xf>
    <xf numFmtId="0" fontId="11" fillId="4" borderId="7" xfId="0" applyFont="1" applyFill="1" applyBorder="1" applyAlignment="1" applyProtection="1">
      <alignment horizontal="center" vertical="center" wrapText="1" readingOrder="2"/>
      <protection hidden="1"/>
    </xf>
    <xf numFmtId="0" fontId="11" fillId="4" borderId="10" xfId="0" applyFont="1" applyFill="1" applyBorder="1" applyAlignment="1" applyProtection="1">
      <alignment horizontal="center" vertical="center" wrapText="1" readingOrder="2"/>
      <protection hidden="1"/>
    </xf>
    <xf numFmtId="0" fontId="11" fillId="4" borderId="12" xfId="0" applyNumberFormat="1" applyFont="1" applyFill="1" applyBorder="1" applyAlignment="1" applyProtection="1">
      <alignment horizontal="center" vertical="center" wrapText="1" readingOrder="2"/>
      <protection hidden="1"/>
    </xf>
    <xf numFmtId="0" fontId="11" fillId="4" borderId="32" xfId="0" applyNumberFormat="1" applyFont="1" applyFill="1" applyBorder="1" applyAlignment="1" applyProtection="1">
      <alignment horizontal="center" vertical="center" wrapText="1" readingOrder="2"/>
      <protection hidden="1"/>
    </xf>
    <xf numFmtId="2" fontId="14" fillId="14" borderId="39" xfId="0" applyNumberFormat="1" applyFont="1" applyFill="1" applyBorder="1" applyAlignment="1" applyProtection="1">
      <alignment horizontal="center" vertical="center" wrapText="1" readingOrder="2"/>
      <protection locked="0"/>
    </xf>
    <xf numFmtId="2" fontId="14" fillId="14" borderId="36" xfId="0" applyNumberFormat="1" applyFont="1" applyFill="1" applyBorder="1" applyAlignment="1" applyProtection="1">
      <alignment horizontal="center" vertical="center" wrapText="1" readingOrder="2"/>
      <protection locked="0"/>
    </xf>
    <xf numFmtId="9" fontId="1" fillId="13" borderId="26" xfId="2" applyFont="1" applyFill="1" applyBorder="1" applyAlignment="1" applyProtection="1">
      <alignment horizontal="center" vertical="center" wrapText="1" readingOrder="2"/>
      <protection hidden="1"/>
    </xf>
    <xf numFmtId="9" fontId="1" fillId="13" borderId="13" xfId="2" applyFont="1" applyFill="1" applyBorder="1" applyAlignment="1" applyProtection="1">
      <alignment horizontal="center" vertical="center" wrapText="1" readingOrder="2"/>
      <protection hidden="1"/>
    </xf>
    <xf numFmtId="9" fontId="1" fillId="13" borderId="22" xfId="2" applyFont="1" applyFill="1" applyBorder="1" applyAlignment="1" applyProtection="1">
      <alignment horizontal="center" vertical="center" wrapText="1" readingOrder="2"/>
      <protection hidden="1"/>
    </xf>
    <xf numFmtId="0" fontId="1" fillId="3" borderId="30" xfId="0" applyFont="1" applyFill="1" applyBorder="1" applyAlignment="1" applyProtection="1">
      <alignment horizontal="center" vertical="center" wrapText="1" readingOrder="2"/>
      <protection hidden="1"/>
    </xf>
    <xf numFmtId="0" fontId="1" fillId="3" borderId="8" xfId="0" applyFont="1" applyFill="1" applyBorder="1" applyAlignment="1" applyProtection="1">
      <alignment horizontal="center" vertical="center" wrapText="1" readingOrder="2"/>
      <protection hidden="1"/>
    </xf>
    <xf numFmtId="0" fontId="14" fillId="14" borderId="16" xfId="0" applyFont="1" applyFill="1" applyBorder="1" applyAlignment="1" applyProtection="1">
      <alignment horizontal="center" vertical="center" wrapText="1" readingOrder="2"/>
      <protection hidden="1"/>
    </xf>
    <xf numFmtId="0" fontId="14" fillId="14" borderId="17" xfId="0" applyFont="1" applyFill="1" applyBorder="1" applyAlignment="1" applyProtection="1">
      <alignment horizontal="center" vertical="center" wrapText="1" readingOrder="2"/>
      <protection hidden="1"/>
    </xf>
    <xf numFmtId="0" fontId="14" fillId="14" borderId="18" xfId="0" applyFont="1" applyFill="1" applyBorder="1" applyAlignment="1" applyProtection="1">
      <alignment horizontal="center" vertical="center" wrapText="1" readingOrder="2"/>
      <protection hidden="1"/>
    </xf>
    <xf numFmtId="0" fontId="1" fillId="3" borderId="26" xfId="0" applyFont="1" applyFill="1" applyBorder="1" applyAlignment="1" applyProtection="1">
      <alignment horizontal="center" vertical="center" wrapText="1" readingOrder="2"/>
      <protection hidden="1"/>
    </xf>
    <xf numFmtId="0" fontId="1" fillId="3" borderId="14" xfId="0" applyFont="1" applyFill="1" applyBorder="1" applyAlignment="1" applyProtection="1">
      <alignment horizontal="center" vertical="center" wrapText="1" readingOrder="2"/>
      <protection hidden="1"/>
    </xf>
    <xf numFmtId="0" fontId="1" fillId="3" borderId="3" xfId="0" applyFont="1" applyFill="1" applyBorder="1" applyAlignment="1" applyProtection="1">
      <alignment horizontal="center" vertical="center" wrapText="1" readingOrder="2"/>
      <protection hidden="1"/>
    </xf>
    <xf numFmtId="0" fontId="1" fillId="3" borderId="6" xfId="0" applyFont="1" applyFill="1" applyBorder="1" applyAlignment="1" applyProtection="1">
      <alignment horizontal="center" vertical="center" wrapText="1" readingOrder="2"/>
      <protection hidden="1"/>
    </xf>
    <xf numFmtId="0" fontId="1" fillId="3" borderId="46" xfId="0" applyFont="1" applyFill="1" applyBorder="1" applyAlignment="1" applyProtection="1">
      <alignment horizontal="center" vertical="center" wrapText="1" readingOrder="2"/>
      <protection hidden="1"/>
    </xf>
    <xf numFmtId="0" fontId="1" fillId="3" borderId="47" xfId="0" applyFont="1" applyFill="1" applyBorder="1" applyAlignment="1" applyProtection="1">
      <alignment horizontal="center" vertical="center" wrapText="1" readingOrder="2"/>
      <protection hidden="1"/>
    </xf>
    <xf numFmtId="0" fontId="1" fillId="3" borderId="19" xfId="0" applyFont="1" applyFill="1" applyBorder="1" applyAlignment="1" applyProtection="1">
      <alignment horizontal="center" vertical="center" wrapText="1" readingOrder="2"/>
      <protection hidden="1"/>
    </xf>
    <xf numFmtId="0" fontId="1" fillId="3" borderId="29" xfId="0" applyFont="1" applyFill="1" applyBorder="1" applyAlignment="1" applyProtection="1">
      <alignment horizontal="center" vertical="center" wrapText="1" readingOrder="2"/>
      <protection hidden="1"/>
    </xf>
    <xf numFmtId="0" fontId="1" fillId="3" borderId="20" xfId="0" applyFont="1" applyFill="1" applyBorder="1" applyAlignment="1" applyProtection="1">
      <alignment horizontal="center" vertical="center" wrapText="1" readingOrder="2"/>
      <protection hidden="1"/>
    </xf>
    <xf numFmtId="0" fontId="1" fillId="3" borderId="9" xfId="0" applyFont="1" applyFill="1" applyBorder="1" applyAlignment="1" applyProtection="1">
      <alignment horizontal="center" vertical="center" wrapText="1" readingOrder="2"/>
      <protection hidden="1"/>
    </xf>
    <xf numFmtId="0" fontId="1" fillId="3" borderId="22" xfId="0" applyFont="1" applyFill="1" applyBorder="1" applyAlignment="1" applyProtection="1">
      <alignment horizontal="center" vertical="center" wrapText="1" readingOrder="2"/>
      <protection hidden="1"/>
    </xf>
    <xf numFmtId="0" fontId="20" fillId="5" borderId="14" xfId="0" applyFont="1" applyFill="1" applyBorder="1" applyAlignment="1">
      <alignment horizontal="center" wrapText="1"/>
    </xf>
    <xf numFmtId="0" fontId="0" fillId="0" borderId="6" xfId="0" applyBorder="1" applyAlignment="1">
      <alignment horizontal="center" wrapText="1"/>
    </xf>
    <xf numFmtId="0" fontId="15" fillId="17" borderId="9" xfId="0" applyFont="1" applyFill="1" applyBorder="1" applyAlignment="1" applyProtection="1">
      <alignment horizontal="center" vertical="center" wrapText="1" readingOrder="2"/>
      <protection hidden="1"/>
    </xf>
    <xf numFmtId="0" fontId="15" fillId="17" borderId="22" xfId="0" applyFont="1" applyFill="1" applyBorder="1" applyAlignment="1" applyProtection="1">
      <alignment horizontal="center" vertical="center" wrapText="1" readingOrder="2"/>
      <protection hidden="1"/>
    </xf>
    <xf numFmtId="0" fontId="15" fillId="17" borderId="30" xfId="0" applyFont="1" applyFill="1" applyBorder="1" applyAlignment="1" applyProtection="1">
      <alignment horizontal="center" vertical="center" wrapText="1" readingOrder="2"/>
      <protection hidden="1"/>
    </xf>
    <xf numFmtId="0" fontId="15" fillId="17" borderId="8" xfId="0" applyFont="1" applyFill="1" applyBorder="1" applyAlignment="1" applyProtection="1">
      <alignment horizontal="center" vertical="center" wrapText="1" readingOrder="2"/>
      <protection hidden="1"/>
    </xf>
    <xf numFmtId="0" fontId="15" fillId="17" borderId="14" xfId="0" applyFont="1" applyFill="1" applyBorder="1" applyAlignment="1">
      <alignment horizontal="center" vertical="center" wrapText="1"/>
    </xf>
    <xf numFmtId="0" fontId="15" fillId="17" borderId="6" xfId="0" applyFont="1" applyFill="1" applyBorder="1" applyAlignment="1">
      <alignment horizontal="center" vertical="center" wrapText="1"/>
    </xf>
    <xf numFmtId="0" fontId="20" fillId="5" borderId="6" xfId="0" applyFont="1" applyFill="1" applyBorder="1" applyAlignment="1">
      <alignment horizontal="center" wrapText="1"/>
    </xf>
    <xf numFmtId="0" fontId="16" fillId="7" borderId="30" xfId="0" applyFont="1" applyFill="1" applyBorder="1" applyAlignment="1">
      <alignment horizontal="center" vertical="center" wrapText="1"/>
    </xf>
    <xf numFmtId="0" fontId="16" fillId="7" borderId="26" xfId="0" applyFont="1" applyFill="1" applyBorder="1" applyAlignment="1">
      <alignment horizontal="center" vertical="center" wrapText="1"/>
    </xf>
    <xf numFmtId="0" fontId="16" fillId="7" borderId="41" xfId="0" applyFont="1" applyFill="1" applyBorder="1" applyAlignment="1">
      <alignment horizontal="center" vertical="center" wrapText="1"/>
    </xf>
    <xf numFmtId="0" fontId="16" fillId="7" borderId="54" xfId="0" applyFont="1" applyFill="1" applyBorder="1" applyAlignment="1">
      <alignment horizontal="center" vertical="center" wrapText="1"/>
    </xf>
    <xf numFmtId="0" fontId="0" fillId="0" borderId="37" xfId="0" applyBorder="1" applyAlignment="1">
      <alignment horizontal="center" vertical="center" wrapText="1"/>
    </xf>
    <xf numFmtId="0" fontId="16" fillId="13" borderId="52" xfId="0" applyFont="1" applyFill="1" applyBorder="1" applyAlignment="1">
      <alignment horizontal="center" vertical="center" wrapText="1"/>
    </xf>
    <xf numFmtId="0" fontId="0" fillId="0" borderId="55" xfId="0" applyBorder="1" applyAlignment="1">
      <alignment horizontal="center" vertical="center"/>
    </xf>
    <xf numFmtId="1" fontId="16" fillId="25" borderId="52" xfId="0" applyNumberFormat="1" applyFont="1" applyFill="1" applyBorder="1" applyAlignment="1">
      <alignment horizontal="center" vertical="center" wrapText="1"/>
    </xf>
    <xf numFmtId="1" fontId="16" fillId="25" borderId="55" xfId="0" applyNumberFormat="1" applyFont="1" applyFill="1" applyBorder="1" applyAlignment="1">
      <alignment horizontal="center" vertical="center" wrapText="1"/>
    </xf>
    <xf numFmtId="166" fontId="5" fillId="26" borderId="52" xfId="0" applyNumberFormat="1" applyFont="1" applyFill="1" applyBorder="1" applyAlignment="1" applyProtection="1">
      <alignment horizontal="center" vertical="center" wrapText="1"/>
      <protection locked="0"/>
    </xf>
    <xf numFmtId="0" fontId="0" fillId="26" borderId="55" xfId="0" applyFill="1" applyBorder="1" applyAlignment="1">
      <alignment horizontal="center" vertical="center" wrapText="1"/>
    </xf>
    <xf numFmtId="0" fontId="2" fillId="21" borderId="30" xfId="0" applyFont="1" applyFill="1" applyBorder="1" applyAlignment="1" applyProtection="1">
      <alignment horizontal="center"/>
    </xf>
    <xf numFmtId="0" fontId="2" fillId="21" borderId="26" xfId="0" applyFont="1" applyFill="1" applyBorder="1" applyAlignment="1" applyProtection="1">
      <alignment horizontal="center"/>
    </xf>
    <xf numFmtId="0" fontId="2" fillId="22" borderId="42" xfId="0" applyFont="1" applyFill="1" applyBorder="1" applyAlignment="1" applyProtection="1">
      <alignment horizontal="center"/>
    </xf>
    <xf numFmtId="0" fontId="2" fillId="22" borderId="28" xfId="0" applyFont="1" applyFill="1" applyBorder="1" applyAlignment="1" applyProtection="1">
      <alignment horizontal="center"/>
    </xf>
    <xf numFmtId="0" fontId="2" fillId="23" borderId="49" xfId="0" applyFont="1" applyFill="1" applyBorder="1" applyAlignment="1" applyProtection="1">
      <alignment horizontal="center" vertical="center"/>
    </xf>
    <xf numFmtId="0" fontId="2" fillId="23" borderId="50" xfId="0" applyFont="1" applyFill="1" applyBorder="1" applyAlignment="1" applyProtection="1">
      <alignment horizontal="center" vertical="center"/>
    </xf>
    <xf numFmtId="0" fontId="2" fillId="21" borderId="25" xfId="0" applyFont="1" applyFill="1" applyBorder="1" applyAlignment="1" applyProtection="1">
      <alignment horizontal="center"/>
    </xf>
    <xf numFmtId="0" fontId="2" fillId="21" borderId="53" xfId="0" applyFont="1" applyFill="1" applyBorder="1" applyAlignment="1" applyProtection="1">
      <alignment horizontal="center"/>
    </xf>
  </cellXfs>
  <cellStyles count="4">
    <cellStyle name="Comma" xfId="3" builtinId="3"/>
    <cellStyle name="Normal" xfId="0" builtinId="0"/>
    <cellStyle name="Percent" xfId="2" builtinId="5"/>
    <cellStyle name="היפר-קישור" xfId="1" builtinId="8"/>
  </cellStyles>
  <dxfs count="140">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rightToLeft="1" view="pageBreakPreview" zoomScale="85" zoomScaleNormal="90" zoomScaleSheetLayoutView="85" workbookViewId="0">
      <pane xSplit="3" ySplit="2" topLeftCell="D21" activePane="bottomRight" state="frozen"/>
      <selection pane="topRight" activeCell="D1" sqref="D1"/>
      <selection pane="bottomLeft" activeCell="A3" sqref="A3"/>
      <selection pane="bottomRight" activeCell="C26" sqref="C26"/>
    </sheetView>
  </sheetViews>
  <sheetFormatPr defaultColWidth="9" defaultRowHeight="15.75" x14ac:dyDescent="0.25"/>
  <cols>
    <col min="1" max="1" width="14.75" style="3" customWidth="1"/>
    <col min="2" max="2" width="10" style="3" customWidth="1"/>
    <col min="3" max="3" width="82.75" style="3" customWidth="1"/>
    <col min="4" max="8" width="16.625" style="3" customWidth="1"/>
    <col min="9" max="16384" width="9" style="3"/>
  </cols>
  <sheetData>
    <row r="1" spans="1:8" x14ac:dyDescent="0.25">
      <c r="A1" s="154"/>
      <c r="B1" s="155"/>
      <c r="C1" s="1" t="s">
        <v>1</v>
      </c>
      <c r="D1" s="2">
        <v>1</v>
      </c>
      <c r="E1" s="2">
        <v>2</v>
      </c>
      <c r="F1" s="2">
        <v>3</v>
      </c>
      <c r="G1" s="2">
        <v>4</v>
      </c>
      <c r="H1" s="2">
        <v>5</v>
      </c>
    </row>
    <row r="2" spans="1:8" x14ac:dyDescent="0.25">
      <c r="A2" s="156"/>
      <c r="B2" s="157"/>
      <c r="C2" s="4" t="s">
        <v>0</v>
      </c>
      <c r="D2" s="5"/>
      <c r="E2" s="5"/>
      <c r="F2" s="5"/>
      <c r="G2" s="5"/>
      <c r="H2" s="5"/>
    </row>
    <row r="3" spans="1:8" x14ac:dyDescent="0.25">
      <c r="A3" s="156"/>
      <c r="B3" s="157"/>
      <c r="C3" s="4" t="s">
        <v>2</v>
      </c>
      <c r="D3" s="60"/>
      <c r="E3" s="60"/>
      <c r="F3" s="60"/>
      <c r="G3" s="60"/>
      <c r="H3" s="60"/>
    </row>
    <row r="4" spans="1:8" x14ac:dyDescent="0.25">
      <c r="A4" s="156"/>
      <c r="B4" s="157"/>
      <c r="C4" s="4" t="s">
        <v>3</v>
      </c>
      <c r="D4" s="61"/>
      <c r="E4" s="61"/>
      <c r="F4" s="61"/>
      <c r="G4" s="61"/>
      <c r="H4" s="61"/>
    </row>
    <row r="5" spans="1:8" ht="16.5" thickBot="1" x14ac:dyDescent="0.3">
      <c r="A5" s="158"/>
      <c r="B5" s="159"/>
      <c r="C5" s="4" t="s">
        <v>4</v>
      </c>
      <c r="D5" s="62"/>
      <c r="E5" s="62"/>
      <c r="F5" s="62"/>
      <c r="G5" s="62"/>
      <c r="H5" s="62"/>
    </row>
    <row r="6" spans="1:8" ht="16.5" thickBot="1" x14ac:dyDescent="0.3">
      <c r="A6" s="6" t="s">
        <v>5</v>
      </c>
      <c r="B6" s="7" t="s">
        <v>6</v>
      </c>
      <c r="C6" s="8" t="s">
        <v>7</v>
      </c>
      <c r="D6" s="65"/>
      <c r="E6" s="59"/>
      <c r="F6" s="65"/>
      <c r="G6" s="59"/>
      <c r="H6" s="59"/>
    </row>
    <row r="7" spans="1:8" ht="16.5" thickBot="1" x14ac:dyDescent="0.3">
      <c r="A7" s="9"/>
      <c r="B7" s="19">
        <v>5</v>
      </c>
      <c r="C7" s="21" t="s">
        <v>10</v>
      </c>
      <c r="D7" s="153"/>
      <c r="E7" s="153"/>
      <c r="F7" s="153"/>
      <c r="G7" s="153"/>
      <c r="H7" s="153"/>
    </row>
    <row r="8" spans="1:8" ht="24" customHeight="1" thickBot="1" x14ac:dyDescent="0.3">
      <c r="A8" s="29"/>
      <c r="B8" s="30">
        <v>5.0999999999999996</v>
      </c>
      <c r="C8" s="31" t="s">
        <v>11</v>
      </c>
      <c r="D8" s="34"/>
      <c r="E8" s="27"/>
      <c r="F8" s="35"/>
      <c r="G8" s="34"/>
      <c r="H8" s="56"/>
    </row>
    <row r="9" spans="1:8" x14ac:dyDescent="0.25">
      <c r="A9" s="151" t="s">
        <v>8</v>
      </c>
      <c r="B9" s="57" t="s">
        <v>44</v>
      </c>
      <c r="C9" s="36" t="s">
        <v>37</v>
      </c>
      <c r="D9" s="18"/>
      <c r="E9" s="10"/>
      <c r="F9" s="10"/>
      <c r="G9" s="18"/>
      <c r="H9" s="10"/>
    </row>
    <row r="10" spans="1:8" ht="16.5" thickBot="1" x14ac:dyDescent="0.3">
      <c r="A10" s="160"/>
      <c r="B10" s="17" t="s">
        <v>45</v>
      </c>
      <c r="C10" s="22" t="s">
        <v>46</v>
      </c>
      <c r="D10" s="18"/>
      <c r="E10" s="10"/>
      <c r="F10" s="10"/>
      <c r="G10" s="18"/>
      <c r="H10" s="10"/>
    </row>
    <row r="11" spans="1:8" ht="31.5" x14ac:dyDescent="0.25">
      <c r="A11" s="160"/>
      <c r="B11" s="57" t="s">
        <v>47</v>
      </c>
      <c r="C11" s="22" t="s">
        <v>38</v>
      </c>
      <c r="D11" s="18"/>
      <c r="E11" s="10"/>
      <c r="F11" s="64"/>
      <c r="G11" s="18"/>
      <c r="H11" s="10"/>
    </row>
    <row r="12" spans="1:8" ht="48" thickBot="1" x14ac:dyDescent="0.3">
      <c r="A12" s="160"/>
      <c r="B12" s="17" t="s">
        <v>48</v>
      </c>
      <c r="C12" s="22" t="s">
        <v>50</v>
      </c>
      <c r="D12" s="18"/>
      <c r="E12" s="58"/>
      <c r="F12" s="63"/>
      <c r="G12" s="18"/>
      <c r="H12" s="10"/>
    </row>
    <row r="13" spans="1:8" ht="32.25" thickBot="1" x14ac:dyDescent="0.3">
      <c r="A13" s="160"/>
      <c r="B13" s="57" t="s">
        <v>49</v>
      </c>
      <c r="C13" s="22" t="s">
        <v>127</v>
      </c>
      <c r="D13" s="20"/>
      <c r="E13" s="10"/>
      <c r="F13" s="10"/>
      <c r="G13" s="20"/>
      <c r="H13" s="10"/>
    </row>
    <row r="14" spans="1:8" ht="24" customHeight="1" thickBot="1" x14ac:dyDescent="0.3">
      <c r="A14" s="32"/>
      <c r="B14" s="33">
        <v>5.2</v>
      </c>
      <c r="C14" s="21" t="s">
        <v>12</v>
      </c>
      <c r="D14" s="27"/>
      <c r="E14" s="27"/>
      <c r="F14" s="35"/>
      <c r="G14" s="56"/>
      <c r="H14" s="56"/>
    </row>
    <row r="15" spans="1:8" ht="32.25" thickBot="1" x14ac:dyDescent="0.3">
      <c r="A15" s="70" t="s">
        <v>13</v>
      </c>
      <c r="B15" s="74" t="s">
        <v>51</v>
      </c>
      <c r="C15" s="80" t="s">
        <v>52</v>
      </c>
      <c r="D15" s="75"/>
      <c r="E15" s="76"/>
      <c r="F15" s="77"/>
      <c r="G15" s="78"/>
      <c r="H15" s="76"/>
    </row>
    <row r="16" spans="1:8" ht="48" thickBot="1" x14ac:dyDescent="0.3">
      <c r="A16" s="37" t="s">
        <v>14</v>
      </c>
      <c r="B16" s="79" t="s">
        <v>53</v>
      </c>
      <c r="C16" s="80" t="s">
        <v>54</v>
      </c>
      <c r="D16" s="78"/>
      <c r="E16" s="115"/>
      <c r="F16" s="116"/>
      <c r="G16" s="78"/>
      <c r="H16" s="76"/>
    </row>
    <row r="17" spans="1:8" ht="16.5" thickBot="1" x14ac:dyDescent="0.3">
      <c r="A17" s="37"/>
      <c r="B17" s="33">
        <v>6</v>
      </c>
      <c r="C17" s="21" t="s">
        <v>55</v>
      </c>
      <c r="D17" s="78"/>
      <c r="E17" s="115"/>
      <c r="F17" s="116"/>
      <c r="G17" s="78"/>
      <c r="H17" s="76"/>
    </row>
    <row r="18" spans="1:8" ht="16.5" thickBot="1" x14ac:dyDescent="0.3">
      <c r="A18" s="151"/>
      <c r="B18" s="74">
        <v>6.1</v>
      </c>
      <c r="C18" s="117" t="s">
        <v>56</v>
      </c>
      <c r="D18" s="78"/>
      <c r="E18" s="115"/>
      <c r="F18" s="116"/>
      <c r="G18" s="78"/>
      <c r="H18" s="76"/>
    </row>
    <row r="19" spans="1:8" ht="32.25" thickBot="1" x14ac:dyDescent="0.3">
      <c r="A19" s="152"/>
      <c r="B19" s="74">
        <v>6.2</v>
      </c>
      <c r="C19" s="80" t="s">
        <v>57</v>
      </c>
      <c r="D19" s="78"/>
      <c r="E19" s="115"/>
      <c r="F19" s="116"/>
      <c r="G19" s="78"/>
      <c r="H19" s="76"/>
    </row>
    <row r="20" spans="1:8" ht="32.25" thickBot="1" x14ac:dyDescent="0.3">
      <c r="A20" s="152"/>
      <c r="B20" s="74">
        <v>6.3</v>
      </c>
      <c r="C20" s="80" t="s">
        <v>58</v>
      </c>
      <c r="D20" s="78"/>
      <c r="E20" s="115"/>
      <c r="F20" s="116"/>
      <c r="G20" s="78"/>
      <c r="H20" s="76"/>
    </row>
    <row r="21" spans="1:8" ht="32.25" thickBot="1" x14ac:dyDescent="0.3">
      <c r="A21" s="152"/>
      <c r="B21" s="74">
        <v>6.4</v>
      </c>
      <c r="C21" s="80" t="s">
        <v>59</v>
      </c>
      <c r="D21" s="78"/>
      <c r="E21" s="115"/>
      <c r="F21" s="116"/>
      <c r="G21" s="78"/>
      <c r="H21" s="76"/>
    </row>
    <row r="22" spans="1:8" ht="32.25" thickBot="1" x14ac:dyDescent="0.3">
      <c r="A22" s="152"/>
      <c r="B22" s="74">
        <v>6.5</v>
      </c>
      <c r="C22" s="117" t="s">
        <v>60</v>
      </c>
      <c r="D22" s="78"/>
      <c r="E22" s="115"/>
      <c r="F22" s="116"/>
      <c r="G22" s="78"/>
      <c r="H22" s="76"/>
    </row>
    <row r="23" spans="1:8" ht="32.25" thickBot="1" x14ac:dyDescent="0.3">
      <c r="A23" s="152"/>
      <c r="B23" s="74">
        <v>6.6</v>
      </c>
      <c r="C23" s="80" t="s">
        <v>67</v>
      </c>
      <c r="D23" s="78"/>
      <c r="E23" s="115"/>
      <c r="F23" s="116"/>
      <c r="G23" s="78"/>
      <c r="H23" s="76"/>
    </row>
    <row r="24" spans="1:8" ht="32.25" thickBot="1" x14ac:dyDescent="0.3">
      <c r="A24" s="152"/>
      <c r="B24" s="74">
        <v>6.7</v>
      </c>
      <c r="C24" s="117" t="s">
        <v>68</v>
      </c>
      <c r="D24" s="78"/>
      <c r="E24" s="115"/>
      <c r="F24" s="116"/>
      <c r="G24" s="78"/>
      <c r="H24" s="76"/>
    </row>
    <row r="25" spans="1:8" ht="16.5" thickBot="1" x14ac:dyDescent="0.3">
      <c r="A25" s="152"/>
      <c r="B25" s="74">
        <v>6.8</v>
      </c>
      <c r="C25" s="80" t="s">
        <v>69</v>
      </c>
      <c r="D25" s="78"/>
      <c r="E25" s="115"/>
      <c r="F25" s="116"/>
      <c r="G25" s="78"/>
      <c r="H25" s="76"/>
    </row>
    <row r="26" spans="1:8" ht="16.5" thickBot="1" x14ac:dyDescent="0.3">
      <c r="A26" s="152"/>
      <c r="B26" s="74">
        <v>6.9</v>
      </c>
      <c r="C26" s="80" t="s">
        <v>70</v>
      </c>
      <c r="D26" s="78"/>
      <c r="E26" s="115"/>
      <c r="F26" s="116"/>
      <c r="G26" s="78"/>
      <c r="H26" s="76"/>
    </row>
    <row r="27" spans="1:8" ht="16.5" thickBot="1" x14ac:dyDescent="0.3">
      <c r="A27" s="152"/>
      <c r="B27" s="74" t="s">
        <v>61</v>
      </c>
      <c r="C27" s="80" t="s">
        <v>71</v>
      </c>
      <c r="D27" s="78"/>
      <c r="E27" s="115"/>
      <c r="F27" s="116"/>
      <c r="G27" s="78"/>
      <c r="H27" s="76"/>
    </row>
    <row r="28" spans="1:8" ht="16.5" thickBot="1" x14ac:dyDescent="0.3">
      <c r="A28" s="152"/>
      <c r="B28" s="74" t="s">
        <v>62</v>
      </c>
      <c r="C28" s="80" t="s">
        <v>72</v>
      </c>
      <c r="D28" s="78"/>
      <c r="E28" s="115"/>
      <c r="F28" s="116"/>
      <c r="G28" s="78"/>
      <c r="H28" s="76"/>
    </row>
    <row r="29" spans="1:8" ht="16.5" thickBot="1" x14ac:dyDescent="0.3">
      <c r="A29" s="152"/>
      <c r="B29" s="74" t="s">
        <v>63</v>
      </c>
      <c r="C29" s="80" t="s">
        <v>73</v>
      </c>
      <c r="D29" s="78"/>
      <c r="E29" s="115"/>
      <c r="F29" s="116"/>
      <c r="G29" s="78"/>
      <c r="H29" s="76"/>
    </row>
    <row r="30" spans="1:8" ht="16.5" thickBot="1" x14ac:dyDescent="0.3">
      <c r="A30" s="152"/>
      <c r="B30" s="74" t="s">
        <v>64</v>
      </c>
      <c r="C30" s="117" t="s">
        <v>74</v>
      </c>
      <c r="D30" s="78"/>
      <c r="E30" s="115"/>
      <c r="F30" s="116"/>
      <c r="G30" s="78"/>
      <c r="H30" s="76"/>
    </row>
    <row r="31" spans="1:8" ht="48" thickBot="1" x14ac:dyDescent="0.3">
      <c r="A31" s="152"/>
      <c r="B31" s="74" t="s">
        <v>65</v>
      </c>
      <c r="C31" s="80" t="s">
        <v>75</v>
      </c>
      <c r="D31" s="78"/>
      <c r="E31" s="115"/>
      <c r="F31" s="116"/>
      <c r="G31" s="78"/>
      <c r="H31" s="76"/>
    </row>
    <row r="32" spans="1:8" ht="32.25" thickBot="1" x14ac:dyDescent="0.3">
      <c r="A32" s="152"/>
      <c r="B32" s="74" t="s">
        <v>66</v>
      </c>
      <c r="C32" s="80" t="s">
        <v>78</v>
      </c>
      <c r="D32" s="78"/>
      <c r="E32" s="115"/>
      <c r="F32" s="116"/>
      <c r="G32" s="78"/>
      <c r="H32" s="76"/>
    </row>
    <row r="33" spans="1:8" ht="16.5" thickBot="1" x14ac:dyDescent="0.3">
      <c r="A33" s="152"/>
      <c r="B33" s="74" t="s">
        <v>76</v>
      </c>
      <c r="C33" s="80" t="s">
        <v>77</v>
      </c>
      <c r="D33" s="78"/>
      <c r="E33" s="115"/>
      <c r="F33" s="116"/>
      <c r="G33" s="78"/>
      <c r="H33" s="76"/>
    </row>
    <row r="34" spans="1:8" ht="16.5" thickBot="1" x14ac:dyDescent="0.3">
      <c r="A34" s="152"/>
      <c r="B34" s="74" t="s">
        <v>79</v>
      </c>
      <c r="C34" s="80" t="s">
        <v>80</v>
      </c>
      <c r="D34" s="78"/>
      <c r="E34" s="115"/>
      <c r="F34" s="116"/>
      <c r="G34" s="78"/>
      <c r="H34" s="76"/>
    </row>
    <row r="35" spans="1:8" ht="16.5" thickBot="1" x14ac:dyDescent="0.3">
      <c r="A35" s="152"/>
      <c r="B35" s="74" t="s">
        <v>81</v>
      </c>
      <c r="C35" s="80" t="s">
        <v>82</v>
      </c>
      <c r="D35" s="78"/>
      <c r="E35" s="115"/>
      <c r="F35" s="116"/>
      <c r="G35" s="78"/>
      <c r="H35" s="76"/>
    </row>
    <row r="36" spans="1:8" ht="16.5" thickBot="1" x14ac:dyDescent="0.3">
      <c r="A36" s="152"/>
      <c r="B36" s="74" t="s">
        <v>84</v>
      </c>
      <c r="C36" s="80" t="s">
        <v>83</v>
      </c>
      <c r="D36" s="78"/>
      <c r="E36" s="115"/>
      <c r="F36" s="116"/>
      <c r="G36" s="78"/>
      <c r="H36" s="76"/>
    </row>
    <row r="37" spans="1:8" ht="48" thickBot="1" x14ac:dyDescent="0.3">
      <c r="A37" s="152"/>
      <c r="B37" s="74" t="s">
        <v>86</v>
      </c>
      <c r="C37" s="80" t="s">
        <v>85</v>
      </c>
      <c r="D37" s="78"/>
      <c r="E37" s="115"/>
      <c r="F37" s="116"/>
      <c r="G37" s="78"/>
      <c r="H37" s="76"/>
    </row>
    <row r="38" spans="1:8" ht="16.5" thickBot="1" x14ac:dyDescent="0.3">
      <c r="A38" s="152"/>
      <c r="B38" s="74" t="s">
        <v>87</v>
      </c>
      <c r="C38" s="117" t="s">
        <v>88</v>
      </c>
      <c r="D38" s="78"/>
      <c r="E38" s="115"/>
      <c r="F38" s="116"/>
      <c r="G38" s="78"/>
      <c r="H38" s="76"/>
    </row>
    <row r="39" spans="1:8" ht="87.6" customHeight="1" thickBot="1" x14ac:dyDescent="0.3">
      <c r="A39" s="11"/>
      <c r="B39" s="149" t="s">
        <v>9</v>
      </c>
      <c r="C39" s="150"/>
      <c r="D39" s="12"/>
      <c r="E39" s="12"/>
      <c r="F39" s="13"/>
      <c r="G39" s="12"/>
      <c r="H39" s="12"/>
    </row>
    <row r="50" spans="2:8" x14ac:dyDescent="0.25">
      <c r="B50" s="14"/>
      <c r="C50" s="14"/>
      <c r="D50" s="15"/>
      <c r="E50" s="15"/>
      <c r="F50" s="15"/>
      <c r="G50" s="15"/>
      <c r="H50" s="15"/>
    </row>
    <row r="51" spans="2:8" x14ac:dyDescent="0.25">
      <c r="B51" s="14"/>
      <c r="C51" s="14"/>
      <c r="D51" s="15"/>
      <c r="E51" s="15"/>
      <c r="F51" s="15"/>
      <c r="G51" s="15"/>
      <c r="H51" s="15"/>
    </row>
    <row r="52" spans="2:8" x14ac:dyDescent="0.25">
      <c r="B52" s="14"/>
      <c r="C52" s="14"/>
      <c r="D52" s="15"/>
      <c r="E52" s="15"/>
      <c r="F52" s="15"/>
      <c r="G52" s="15"/>
      <c r="H52" s="15"/>
    </row>
    <row r="53" spans="2:8" x14ac:dyDescent="0.25">
      <c r="B53" s="14"/>
      <c r="C53" s="14"/>
      <c r="D53" s="15"/>
      <c r="E53" s="15"/>
      <c r="F53" s="15"/>
      <c r="G53" s="15"/>
      <c r="H53" s="15"/>
    </row>
    <row r="54" spans="2:8" x14ac:dyDescent="0.25">
      <c r="B54" s="14"/>
      <c r="C54" s="16"/>
      <c r="D54" s="15"/>
      <c r="E54" s="15"/>
      <c r="F54" s="15"/>
      <c r="G54" s="15"/>
      <c r="H54" s="15"/>
    </row>
    <row r="55" spans="2:8" x14ac:dyDescent="0.25">
      <c r="B55" s="14"/>
      <c r="C55" s="14"/>
      <c r="D55" s="14"/>
      <c r="E55" s="15"/>
      <c r="F55" s="15"/>
      <c r="G55" s="14"/>
      <c r="H55" s="15"/>
    </row>
    <row r="56" spans="2:8" x14ac:dyDescent="0.25">
      <c r="B56" s="14"/>
      <c r="C56" s="14"/>
      <c r="D56" s="14"/>
      <c r="E56" s="15"/>
      <c r="F56" s="15"/>
      <c r="G56" s="14"/>
      <c r="H56" s="15"/>
    </row>
    <row r="57" spans="2:8" x14ac:dyDescent="0.25">
      <c r="B57" s="14"/>
      <c r="C57" s="14"/>
      <c r="D57" s="14"/>
      <c r="E57" s="15"/>
      <c r="F57" s="15"/>
      <c r="G57" s="14"/>
      <c r="H57" s="15"/>
    </row>
    <row r="58" spans="2:8" x14ac:dyDescent="0.25">
      <c r="B58" s="14"/>
      <c r="C58" s="14"/>
      <c r="D58" s="14"/>
      <c r="E58" s="15"/>
      <c r="F58" s="15"/>
      <c r="G58" s="14"/>
      <c r="H58" s="15"/>
    </row>
    <row r="59" spans="2:8" x14ac:dyDescent="0.25">
      <c r="B59" s="14"/>
      <c r="C59" s="14"/>
      <c r="D59" s="14"/>
      <c r="E59" s="15"/>
      <c r="F59" s="15"/>
      <c r="G59" s="14"/>
      <c r="H59" s="15"/>
    </row>
    <row r="60" spans="2:8" x14ac:dyDescent="0.25">
      <c r="B60" s="14"/>
      <c r="C60" s="14"/>
      <c r="D60" s="14"/>
      <c r="E60" s="15"/>
      <c r="F60" s="15"/>
      <c r="G60" s="14"/>
      <c r="H60" s="15"/>
    </row>
    <row r="61" spans="2:8" x14ac:dyDescent="0.25">
      <c r="B61" s="14"/>
      <c r="C61" s="14"/>
      <c r="D61" s="14"/>
      <c r="E61" s="15"/>
      <c r="F61" s="15"/>
      <c r="G61" s="14"/>
      <c r="H61" s="15"/>
    </row>
    <row r="62" spans="2:8" x14ac:dyDescent="0.25">
      <c r="B62" s="14"/>
      <c r="C62" s="14"/>
      <c r="D62" s="14"/>
      <c r="E62" s="15"/>
      <c r="F62" s="15"/>
      <c r="G62" s="14"/>
      <c r="H62" s="15"/>
    </row>
    <row r="63" spans="2:8" x14ac:dyDescent="0.25">
      <c r="B63" s="14"/>
      <c r="C63" s="14"/>
      <c r="D63" s="14"/>
      <c r="E63" s="15"/>
      <c r="F63" s="15"/>
      <c r="G63" s="14"/>
      <c r="H63" s="15"/>
    </row>
    <row r="64" spans="2:8" x14ac:dyDescent="0.25">
      <c r="B64" s="14"/>
      <c r="C64" s="14"/>
      <c r="D64" s="15"/>
      <c r="E64" s="15"/>
      <c r="F64" s="15"/>
      <c r="G64" s="15"/>
      <c r="H64" s="15"/>
    </row>
    <row r="65" spans="2:8" x14ac:dyDescent="0.25">
      <c r="B65" s="14"/>
      <c r="C65" s="14"/>
      <c r="D65" s="15"/>
      <c r="E65" s="15"/>
      <c r="F65" s="15"/>
      <c r="G65" s="15"/>
      <c r="H65" s="15"/>
    </row>
    <row r="66" spans="2:8" x14ac:dyDescent="0.25">
      <c r="B66" s="14"/>
      <c r="C66" s="14"/>
      <c r="D66" s="15"/>
      <c r="E66" s="15"/>
      <c r="F66" s="15"/>
      <c r="G66" s="15"/>
      <c r="H66" s="15"/>
    </row>
  </sheetData>
  <mergeCells count="6">
    <mergeCell ref="B39:C39"/>
    <mergeCell ref="A18:A38"/>
    <mergeCell ref="G7:H7"/>
    <mergeCell ref="A1:B5"/>
    <mergeCell ref="D7:F7"/>
    <mergeCell ref="A9:A13"/>
  </mergeCells>
  <conditionalFormatting sqref="D39:F39">
    <cfRule type="containsText" dxfId="139" priority="186" operator="containsText" text="ל.ר.">
      <formula>NOT(ISERROR(SEARCH("ל.ר.",D39)))</formula>
    </cfRule>
    <cfRule type="containsText" dxfId="138" priority="187" operator="containsText" text="$">
      <formula>NOT(ISERROR(SEARCH("$",D39)))</formula>
    </cfRule>
    <cfRule type="containsText" dxfId="137" priority="188" operator="containsText" text="X">
      <formula>NOT(ISERROR(SEARCH("X",D39)))</formula>
    </cfRule>
    <cfRule type="containsText" dxfId="136" priority="189" operator="containsText" text="V">
      <formula>NOT(ISERROR(SEARCH("V",D39)))</formula>
    </cfRule>
  </conditionalFormatting>
  <conditionalFormatting sqref="D7:D8">
    <cfRule type="containsText" dxfId="135" priority="194" operator="containsText" text="ל.ר.">
      <formula>NOT(ISERROR(SEARCH("ל.ר.",D7)))</formula>
    </cfRule>
    <cfRule type="containsText" dxfId="134" priority="195" operator="containsText" text="$">
      <formula>NOT(ISERROR(SEARCH("$",D7)))</formula>
    </cfRule>
    <cfRule type="containsText" dxfId="133" priority="196" operator="containsText" text="X">
      <formula>NOT(ISERROR(SEARCH("X",D7)))</formula>
    </cfRule>
    <cfRule type="containsText" dxfId="132" priority="197" operator="containsText" text="V">
      <formula>NOT(ISERROR(SEARCH("V",D7)))</formula>
    </cfRule>
  </conditionalFormatting>
  <conditionalFormatting sqref="D9:F12 E13:F13">
    <cfRule type="containsText" dxfId="131" priority="182" operator="containsText" text="V">
      <formula>NOT(ISERROR(SEARCH("V",D9)))</formula>
    </cfRule>
    <cfRule type="expression" dxfId="130" priority="183">
      <formula>D9="ל.ר."</formula>
    </cfRule>
    <cfRule type="containsText" dxfId="129" priority="184" operator="containsText" text="X">
      <formula>NOT(ISERROR(SEARCH("X",D9)))</formula>
    </cfRule>
    <cfRule type="notContainsBlanks" dxfId="128" priority="185">
      <formula>LEN(TRIM(D9))&gt;0</formula>
    </cfRule>
  </conditionalFormatting>
  <conditionalFormatting sqref="D13">
    <cfRule type="containsText" dxfId="127" priority="128" operator="containsText" text="V">
      <formula>NOT(ISERROR(SEARCH("V",D13)))</formula>
    </cfRule>
    <cfRule type="expression" dxfId="126" priority="129">
      <formula>D13="ל.ר."</formula>
    </cfRule>
    <cfRule type="containsText" dxfId="125" priority="130" operator="containsText" text="X">
      <formula>NOT(ISERROR(SEARCH("X",D13)))</formula>
    </cfRule>
    <cfRule type="notContainsBlanks" dxfId="124" priority="131">
      <formula>LEN(TRIM(D13))&gt;0</formula>
    </cfRule>
  </conditionalFormatting>
  <conditionalFormatting sqref="D13">
    <cfRule type="containsText" dxfId="123" priority="127" operator="containsText" text="לא רלוונטי">
      <formula>NOT(ISERROR(SEARCH("לא רלוונטי",D13)))</formula>
    </cfRule>
  </conditionalFormatting>
  <conditionalFormatting sqref="D14">
    <cfRule type="containsText" dxfId="122" priority="114" operator="containsText" text="ל.ר.">
      <formula>NOT(ISERROR(SEARCH("ל.ר.",D14)))</formula>
    </cfRule>
    <cfRule type="containsText" dxfId="121" priority="115" operator="containsText" text="$">
      <formula>NOT(ISERROR(SEARCH("$",D14)))</formula>
    </cfRule>
    <cfRule type="containsText" dxfId="120" priority="116" operator="containsText" text="X">
      <formula>NOT(ISERROR(SEARCH("X",D14)))</formula>
    </cfRule>
    <cfRule type="containsText" dxfId="119" priority="117" operator="containsText" text="V">
      <formula>NOT(ISERROR(SEARCH("V",D14)))</formula>
    </cfRule>
  </conditionalFormatting>
  <conditionalFormatting sqref="D15:F38">
    <cfRule type="containsText" dxfId="118" priority="110" operator="containsText" text="V">
      <formula>NOT(ISERROR(SEARCH("V",D15)))</formula>
    </cfRule>
    <cfRule type="expression" dxfId="117" priority="111">
      <formula>D15="ל.ר."</formula>
    </cfRule>
    <cfRule type="containsText" dxfId="116" priority="112" operator="containsText" text="X">
      <formula>NOT(ISERROR(SEARCH("X",D15)))</formula>
    </cfRule>
    <cfRule type="notContainsBlanks" dxfId="115" priority="113">
      <formula>LEN(TRIM(D15))&gt;0</formula>
    </cfRule>
  </conditionalFormatting>
  <conditionalFormatting sqref="G39:H39">
    <cfRule type="containsText" dxfId="114" priority="98" operator="containsText" text="ל.ר.">
      <formula>NOT(ISERROR(SEARCH("ל.ר.",G39)))</formula>
    </cfRule>
    <cfRule type="containsText" dxfId="113" priority="99" operator="containsText" text="$">
      <formula>NOT(ISERROR(SEARCH("$",G39)))</formula>
    </cfRule>
    <cfRule type="containsText" dxfId="112" priority="100" operator="containsText" text="X">
      <formula>NOT(ISERROR(SEARCH("X",G39)))</formula>
    </cfRule>
    <cfRule type="containsText" dxfId="111" priority="101" operator="containsText" text="V">
      <formula>NOT(ISERROR(SEARCH("V",G39)))</formula>
    </cfRule>
  </conditionalFormatting>
  <conditionalFormatting sqref="G7:G8">
    <cfRule type="containsText" dxfId="110" priority="102" operator="containsText" text="ל.ר.">
      <formula>NOT(ISERROR(SEARCH("ל.ר.",G7)))</formula>
    </cfRule>
    <cfRule type="containsText" dxfId="109" priority="103" operator="containsText" text="$">
      <formula>NOT(ISERROR(SEARCH("$",G7)))</formula>
    </cfRule>
    <cfRule type="containsText" dxfId="108" priority="104" operator="containsText" text="X">
      <formula>NOT(ISERROR(SEARCH("X",G7)))</formula>
    </cfRule>
    <cfRule type="containsText" dxfId="107" priority="105" operator="containsText" text="V">
      <formula>NOT(ISERROR(SEARCH("V",G7)))</formula>
    </cfRule>
  </conditionalFormatting>
  <conditionalFormatting sqref="H13 G9:H12">
    <cfRule type="containsText" dxfId="106" priority="94" operator="containsText" text="V">
      <formula>NOT(ISERROR(SEARCH("V",G9)))</formula>
    </cfRule>
    <cfRule type="expression" dxfId="105" priority="95">
      <formula>G9="ל.ר."</formula>
    </cfRule>
    <cfRule type="containsText" dxfId="104" priority="96" operator="containsText" text="X">
      <formula>NOT(ISERROR(SEARCH("X",G9)))</formula>
    </cfRule>
    <cfRule type="notContainsBlanks" dxfId="103" priority="97">
      <formula>LEN(TRIM(G9))&gt;0</formula>
    </cfRule>
  </conditionalFormatting>
  <conditionalFormatting sqref="G13">
    <cfRule type="containsText" dxfId="102" priority="77" operator="containsText" text="V">
      <formula>NOT(ISERROR(SEARCH("V",G13)))</formula>
    </cfRule>
    <cfRule type="expression" dxfId="101" priority="78">
      <formula>G13="ל.ר."</formula>
    </cfRule>
    <cfRule type="containsText" dxfId="100" priority="79" operator="containsText" text="X">
      <formula>NOT(ISERROR(SEARCH("X",G13)))</formula>
    </cfRule>
    <cfRule type="notContainsBlanks" dxfId="99" priority="80">
      <formula>LEN(TRIM(G13))&gt;0</formula>
    </cfRule>
  </conditionalFormatting>
  <conditionalFormatting sqref="G13">
    <cfRule type="containsText" dxfId="98" priority="76" operator="containsText" text="לא רלוונטי">
      <formula>NOT(ISERROR(SEARCH("לא רלוונטי",G13)))</formula>
    </cfRule>
  </conditionalFormatting>
  <conditionalFormatting sqref="G14">
    <cfRule type="containsText" dxfId="97" priority="72" operator="containsText" text="ל.ר.">
      <formula>NOT(ISERROR(SEARCH("ל.ר.",G14)))</formula>
    </cfRule>
    <cfRule type="containsText" dxfId="96" priority="73" operator="containsText" text="$">
      <formula>NOT(ISERROR(SEARCH("$",G14)))</formula>
    </cfRule>
    <cfRule type="containsText" dxfId="95" priority="74" operator="containsText" text="X">
      <formula>NOT(ISERROR(SEARCH("X",G14)))</formula>
    </cfRule>
    <cfRule type="containsText" dxfId="94" priority="75" operator="containsText" text="V">
      <formula>NOT(ISERROR(SEARCH("V",G14)))</formula>
    </cfRule>
  </conditionalFormatting>
  <conditionalFormatting sqref="G15:H38">
    <cfRule type="containsText" dxfId="93" priority="68" operator="containsText" text="V">
      <formula>NOT(ISERROR(SEARCH("V",G15)))</formula>
    </cfRule>
    <cfRule type="expression" dxfId="92" priority="69">
      <formula>G15="ל.ר."</formula>
    </cfRule>
    <cfRule type="containsText" dxfId="91" priority="70" operator="containsText" text="X">
      <formula>NOT(ISERROR(SEARCH("X",G15)))</formula>
    </cfRule>
    <cfRule type="notContainsBlanks" dxfId="90" priority="71">
      <formula>LEN(TRIM(G15))&gt;0</formula>
    </cfRule>
  </conditionalFormatting>
  <dataValidations count="1">
    <dataValidation allowBlank="1" showInputMessage="1" sqref="E9:F13 H9:H13 G7:G38 D7:D38 D39:H40"/>
  </dataValidation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rightToLeft="1" view="pageBreakPreview" zoomScale="85" zoomScaleNormal="90" zoomScaleSheetLayoutView="85" workbookViewId="0">
      <pane xSplit="3" ySplit="2" topLeftCell="D6" activePane="bottomRight" state="frozen"/>
      <selection pane="topRight" activeCell="D1" sqref="D1"/>
      <selection pane="bottomLeft" activeCell="A3" sqref="A3"/>
      <selection pane="bottomRight" activeCell="C18" sqref="C18"/>
    </sheetView>
  </sheetViews>
  <sheetFormatPr defaultColWidth="9" defaultRowHeight="15.75" x14ac:dyDescent="0.25"/>
  <cols>
    <col min="1" max="1" width="14.75" style="3" customWidth="1"/>
    <col min="2" max="2" width="10" style="3" customWidth="1"/>
    <col min="3" max="3" width="82.75" style="3" customWidth="1"/>
    <col min="4" max="8" width="16.625" style="3" customWidth="1"/>
    <col min="9" max="16384" width="9" style="3"/>
  </cols>
  <sheetData>
    <row r="1" spans="1:8" x14ac:dyDescent="0.25">
      <c r="A1" s="154"/>
      <c r="B1" s="155"/>
      <c r="C1" s="1" t="s">
        <v>1</v>
      </c>
      <c r="D1" s="2">
        <v>1</v>
      </c>
      <c r="E1" s="2">
        <v>2</v>
      </c>
      <c r="F1" s="2">
        <v>3</v>
      </c>
      <c r="G1" s="2">
        <v>4</v>
      </c>
      <c r="H1" s="2">
        <v>5</v>
      </c>
    </row>
    <row r="2" spans="1:8" x14ac:dyDescent="0.25">
      <c r="A2" s="156"/>
      <c r="B2" s="157"/>
      <c r="C2" s="4" t="s">
        <v>0</v>
      </c>
      <c r="D2" s="5"/>
      <c r="E2" s="5"/>
      <c r="F2" s="5"/>
      <c r="G2" s="5"/>
      <c r="H2" s="5"/>
    </row>
    <row r="3" spans="1:8" x14ac:dyDescent="0.25">
      <c r="A3" s="156"/>
      <c r="B3" s="157"/>
      <c r="C3" s="4" t="s">
        <v>2</v>
      </c>
      <c r="D3" s="60"/>
      <c r="E3" s="60"/>
      <c r="F3" s="60"/>
      <c r="G3" s="60"/>
      <c r="H3" s="60"/>
    </row>
    <row r="4" spans="1:8" x14ac:dyDescent="0.25">
      <c r="A4" s="156"/>
      <c r="B4" s="157"/>
      <c r="C4" s="4" t="s">
        <v>3</v>
      </c>
      <c r="D4" s="61"/>
      <c r="E4" s="61"/>
      <c r="F4" s="61"/>
      <c r="G4" s="61"/>
      <c r="H4" s="61"/>
    </row>
    <row r="5" spans="1:8" ht="16.5" thickBot="1" x14ac:dyDescent="0.3">
      <c r="A5" s="158"/>
      <c r="B5" s="159"/>
      <c r="C5" s="4" t="s">
        <v>4</v>
      </c>
      <c r="D5" s="62"/>
      <c r="E5" s="62"/>
      <c r="F5" s="62"/>
      <c r="G5" s="62"/>
      <c r="H5" s="62"/>
    </row>
    <row r="6" spans="1:8" ht="16.5" thickBot="1" x14ac:dyDescent="0.3">
      <c r="A6" s="6" t="s">
        <v>5</v>
      </c>
      <c r="B6" s="7" t="s">
        <v>6</v>
      </c>
      <c r="C6" s="8" t="s">
        <v>7</v>
      </c>
      <c r="D6" s="65"/>
      <c r="E6" s="59"/>
      <c r="F6" s="65"/>
      <c r="G6" s="59"/>
      <c r="H6" s="59"/>
    </row>
    <row r="7" spans="1:8" ht="16.5" thickBot="1" x14ac:dyDescent="0.3">
      <c r="A7" s="9"/>
      <c r="B7" s="19">
        <v>5</v>
      </c>
      <c r="C7" s="21" t="s">
        <v>10</v>
      </c>
      <c r="D7" s="153"/>
      <c r="E7" s="153"/>
      <c r="F7" s="153"/>
      <c r="G7" s="153"/>
      <c r="H7" s="153"/>
    </row>
    <row r="8" spans="1:8" ht="24" customHeight="1" thickBot="1" x14ac:dyDescent="0.3">
      <c r="A8" s="29"/>
      <c r="B8" s="30">
        <v>5.0999999999999996</v>
      </c>
      <c r="C8" s="31" t="s">
        <v>11</v>
      </c>
      <c r="D8" s="34"/>
      <c r="E8" s="107"/>
      <c r="F8" s="35"/>
      <c r="G8" s="34"/>
      <c r="H8" s="107"/>
    </row>
    <row r="9" spans="1:8" x14ac:dyDescent="0.25">
      <c r="A9" s="151" t="s">
        <v>8</v>
      </c>
      <c r="B9" s="57" t="s">
        <v>44</v>
      </c>
      <c r="C9" s="36" t="s">
        <v>37</v>
      </c>
      <c r="D9" s="18"/>
      <c r="E9" s="10"/>
      <c r="F9" s="10"/>
      <c r="G9" s="18"/>
      <c r="H9" s="10"/>
    </row>
    <row r="10" spans="1:8" ht="16.5" thickBot="1" x14ac:dyDescent="0.3">
      <c r="A10" s="160"/>
      <c r="B10" s="17" t="s">
        <v>45</v>
      </c>
      <c r="C10" s="22" t="s">
        <v>46</v>
      </c>
      <c r="D10" s="18"/>
      <c r="E10" s="10"/>
      <c r="F10" s="10"/>
      <c r="G10" s="18"/>
      <c r="H10" s="10"/>
    </row>
    <row r="11" spans="1:8" ht="31.5" x14ac:dyDescent="0.25">
      <c r="A11" s="160"/>
      <c r="B11" s="57" t="s">
        <v>47</v>
      </c>
      <c r="C11" s="22" t="s">
        <v>38</v>
      </c>
      <c r="D11" s="18"/>
      <c r="E11" s="10"/>
      <c r="F11" s="64"/>
      <c r="G11" s="18"/>
      <c r="H11" s="10"/>
    </row>
    <row r="12" spans="1:8" ht="48" thickBot="1" x14ac:dyDescent="0.3">
      <c r="A12" s="160"/>
      <c r="B12" s="17" t="s">
        <v>48</v>
      </c>
      <c r="C12" s="22" t="s">
        <v>50</v>
      </c>
      <c r="D12" s="18"/>
      <c r="E12" s="58"/>
      <c r="F12" s="63"/>
      <c r="G12" s="18"/>
      <c r="H12" s="10"/>
    </row>
    <row r="13" spans="1:8" ht="32.25" thickBot="1" x14ac:dyDescent="0.3">
      <c r="A13" s="160"/>
      <c r="B13" s="57" t="s">
        <v>49</v>
      </c>
      <c r="C13" s="22" t="s">
        <v>128</v>
      </c>
      <c r="D13" s="20"/>
      <c r="E13" s="10"/>
      <c r="F13" s="10"/>
      <c r="G13" s="20"/>
      <c r="H13" s="10"/>
    </row>
    <row r="14" spans="1:8" ht="24" customHeight="1" thickBot="1" x14ac:dyDescent="0.3">
      <c r="A14" s="32"/>
      <c r="B14" s="33">
        <v>5.3</v>
      </c>
      <c r="C14" s="21" t="s">
        <v>12</v>
      </c>
      <c r="D14" s="107"/>
      <c r="E14" s="107"/>
      <c r="F14" s="35"/>
      <c r="G14" s="107"/>
      <c r="H14" s="107"/>
    </row>
    <row r="15" spans="1:8" ht="48" thickBot="1" x14ac:dyDescent="0.3">
      <c r="A15" s="108" t="s">
        <v>13</v>
      </c>
      <c r="B15" s="74" t="s">
        <v>89</v>
      </c>
      <c r="C15" s="80" t="s">
        <v>129</v>
      </c>
      <c r="D15" s="75"/>
      <c r="E15" s="76"/>
      <c r="F15" s="77"/>
      <c r="G15" s="78"/>
      <c r="H15" s="76"/>
    </row>
    <row r="16" spans="1:8" ht="16.5" thickBot="1" x14ac:dyDescent="0.3">
      <c r="A16" s="151" t="s">
        <v>14</v>
      </c>
      <c r="B16" s="74" t="s">
        <v>90</v>
      </c>
      <c r="C16" s="80" t="s">
        <v>92</v>
      </c>
      <c r="D16" s="78"/>
      <c r="E16" s="115"/>
      <c r="F16" s="116"/>
      <c r="G16" s="78"/>
      <c r="H16" s="76"/>
    </row>
    <row r="17" spans="1:8" ht="32.25" thickBot="1" x14ac:dyDescent="0.3">
      <c r="A17" s="161"/>
      <c r="B17" s="79" t="s">
        <v>91</v>
      </c>
      <c r="C17" s="80" t="s">
        <v>93</v>
      </c>
      <c r="D17" s="78"/>
      <c r="E17" s="115"/>
      <c r="F17" s="116"/>
      <c r="G17" s="78"/>
      <c r="H17" s="76"/>
    </row>
    <row r="18" spans="1:8" ht="16.5" thickBot="1" x14ac:dyDescent="0.3">
      <c r="A18" s="37"/>
      <c r="B18" s="33">
        <v>6</v>
      </c>
      <c r="C18" s="21" t="s">
        <v>55</v>
      </c>
      <c r="D18" s="78"/>
      <c r="E18" s="115"/>
      <c r="F18" s="116"/>
      <c r="G18" s="78"/>
      <c r="H18" s="76"/>
    </row>
    <row r="19" spans="1:8" ht="16.5" thickBot="1" x14ac:dyDescent="0.3">
      <c r="A19" s="151"/>
      <c r="B19" s="74">
        <v>6.1</v>
      </c>
      <c r="C19" s="117" t="s">
        <v>56</v>
      </c>
      <c r="D19" s="78"/>
      <c r="E19" s="115"/>
      <c r="F19" s="116"/>
      <c r="G19" s="78"/>
      <c r="H19" s="76"/>
    </row>
    <row r="20" spans="1:8" ht="32.25" thickBot="1" x14ac:dyDescent="0.3">
      <c r="A20" s="152"/>
      <c r="B20" s="74">
        <v>6.2</v>
      </c>
      <c r="C20" s="80" t="s">
        <v>57</v>
      </c>
      <c r="D20" s="78"/>
      <c r="E20" s="115"/>
      <c r="F20" s="116"/>
      <c r="G20" s="78"/>
      <c r="H20" s="76"/>
    </row>
    <row r="21" spans="1:8" ht="32.25" thickBot="1" x14ac:dyDescent="0.3">
      <c r="A21" s="152"/>
      <c r="B21" s="74">
        <v>6.3</v>
      </c>
      <c r="C21" s="80" t="s">
        <v>58</v>
      </c>
      <c r="D21" s="78"/>
      <c r="E21" s="115"/>
      <c r="F21" s="116"/>
      <c r="G21" s="78"/>
      <c r="H21" s="76"/>
    </row>
    <row r="22" spans="1:8" ht="32.25" thickBot="1" x14ac:dyDescent="0.3">
      <c r="A22" s="152"/>
      <c r="B22" s="74">
        <v>6.4</v>
      </c>
      <c r="C22" s="80" t="s">
        <v>59</v>
      </c>
      <c r="D22" s="78"/>
      <c r="E22" s="115"/>
      <c r="F22" s="116"/>
      <c r="G22" s="78"/>
      <c r="H22" s="76"/>
    </row>
    <row r="23" spans="1:8" ht="32.25" thickBot="1" x14ac:dyDescent="0.3">
      <c r="A23" s="152"/>
      <c r="B23" s="74">
        <v>6.5</v>
      </c>
      <c r="C23" s="117" t="s">
        <v>60</v>
      </c>
      <c r="D23" s="78"/>
      <c r="E23" s="115"/>
      <c r="F23" s="116"/>
      <c r="G23" s="78"/>
      <c r="H23" s="76"/>
    </row>
    <row r="24" spans="1:8" ht="32.25" thickBot="1" x14ac:dyDescent="0.3">
      <c r="A24" s="152"/>
      <c r="B24" s="74">
        <v>6.6</v>
      </c>
      <c r="C24" s="80" t="s">
        <v>67</v>
      </c>
      <c r="D24" s="78"/>
      <c r="E24" s="115"/>
      <c r="F24" s="116"/>
      <c r="G24" s="78"/>
      <c r="H24" s="76"/>
    </row>
    <row r="25" spans="1:8" ht="32.25" thickBot="1" x14ac:dyDescent="0.3">
      <c r="A25" s="152"/>
      <c r="B25" s="74">
        <v>6.7</v>
      </c>
      <c r="C25" s="117" t="s">
        <v>68</v>
      </c>
      <c r="D25" s="78"/>
      <c r="E25" s="115"/>
      <c r="F25" s="116"/>
      <c r="G25" s="78"/>
      <c r="H25" s="76"/>
    </row>
    <row r="26" spans="1:8" ht="16.5" thickBot="1" x14ac:dyDescent="0.3">
      <c r="A26" s="152"/>
      <c r="B26" s="74">
        <v>6.8</v>
      </c>
      <c r="C26" s="80" t="s">
        <v>69</v>
      </c>
      <c r="D26" s="78"/>
      <c r="E26" s="115"/>
      <c r="F26" s="116"/>
      <c r="G26" s="78"/>
      <c r="H26" s="76"/>
    </row>
    <row r="27" spans="1:8" ht="16.5" thickBot="1" x14ac:dyDescent="0.3">
      <c r="A27" s="152"/>
      <c r="B27" s="74">
        <v>6.9</v>
      </c>
      <c r="C27" s="80" t="s">
        <v>70</v>
      </c>
      <c r="D27" s="78"/>
      <c r="E27" s="115"/>
      <c r="F27" s="116"/>
      <c r="G27" s="78"/>
      <c r="H27" s="76"/>
    </row>
    <row r="28" spans="1:8" ht="16.5" thickBot="1" x14ac:dyDescent="0.3">
      <c r="A28" s="152"/>
      <c r="B28" s="74" t="s">
        <v>61</v>
      </c>
      <c r="C28" s="80" t="s">
        <v>71</v>
      </c>
      <c r="D28" s="78"/>
      <c r="E28" s="115"/>
      <c r="F28" s="116"/>
      <c r="G28" s="78"/>
      <c r="H28" s="76"/>
    </row>
    <row r="29" spans="1:8" ht="16.5" thickBot="1" x14ac:dyDescent="0.3">
      <c r="A29" s="152"/>
      <c r="B29" s="74" t="s">
        <v>62</v>
      </c>
      <c r="C29" s="80" t="s">
        <v>72</v>
      </c>
      <c r="D29" s="78"/>
      <c r="E29" s="115"/>
      <c r="F29" s="116"/>
      <c r="G29" s="78"/>
      <c r="H29" s="76"/>
    </row>
    <row r="30" spans="1:8" ht="16.5" thickBot="1" x14ac:dyDescent="0.3">
      <c r="A30" s="152"/>
      <c r="B30" s="74" t="s">
        <v>63</v>
      </c>
      <c r="C30" s="80" t="s">
        <v>73</v>
      </c>
      <c r="D30" s="78"/>
      <c r="E30" s="115"/>
      <c r="F30" s="116"/>
      <c r="G30" s="78"/>
      <c r="H30" s="76"/>
    </row>
    <row r="31" spans="1:8" ht="16.5" thickBot="1" x14ac:dyDescent="0.3">
      <c r="A31" s="152"/>
      <c r="B31" s="74" t="s">
        <v>64</v>
      </c>
      <c r="C31" s="117" t="s">
        <v>74</v>
      </c>
      <c r="D31" s="78"/>
      <c r="E31" s="115"/>
      <c r="F31" s="116"/>
      <c r="G31" s="78"/>
      <c r="H31" s="76"/>
    </row>
    <row r="32" spans="1:8" ht="48" thickBot="1" x14ac:dyDescent="0.3">
      <c r="A32" s="152"/>
      <c r="B32" s="74" t="s">
        <v>65</v>
      </c>
      <c r="C32" s="80" t="s">
        <v>75</v>
      </c>
      <c r="D32" s="78"/>
      <c r="E32" s="115"/>
      <c r="F32" s="116"/>
      <c r="G32" s="78"/>
      <c r="H32" s="76"/>
    </row>
    <row r="33" spans="1:8" ht="32.25" thickBot="1" x14ac:dyDescent="0.3">
      <c r="A33" s="152"/>
      <c r="B33" s="74" t="s">
        <v>66</v>
      </c>
      <c r="C33" s="80" t="s">
        <v>78</v>
      </c>
      <c r="D33" s="78"/>
      <c r="E33" s="115"/>
      <c r="F33" s="116"/>
      <c r="G33" s="78"/>
      <c r="H33" s="76"/>
    </row>
    <row r="34" spans="1:8" ht="16.5" thickBot="1" x14ac:dyDescent="0.3">
      <c r="A34" s="152"/>
      <c r="B34" s="74" t="s">
        <v>76</v>
      </c>
      <c r="C34" s="80" t="s">
        <v>77</v>
      </c>
      <c r="D34" s="78"/>
      <c r="E34" s="115"/>
      <c r="F34" s="116"/>
      <c r="G34" s="78"/>
      <c r="H34" s="76"/>
    </row>
    <row r="35" spans="1:8" ht="16.5" thickBot="1" x14ac:dyDescent="0.3">
      <c r="A35" s="152"/>
      <c r="B35" s="74" t="s">
        <v>79</v>
      </c>
      <c r="C35" s="80" t="s">
        <v>80</v>
      </c>
      <c r="D35" s="78"/>
      <c r="E35" s="115"/>
      <c r="F35" s="116"/>
      <c r="G35" s="78"/>
      <c r="H35" s="76"/>
    </row>
    <row r="36" spans="1:8" ht="16.5" thickBot="1" x14ac:dyDescent="0.3">
      <c r="A36" s="152"/>
      <c r="B36" s="74" t="s">
        <v>81</v>
      </c>
      <c r="C36" s="80" t="s">
        <v>82</v>
      </c>
      <c r="D36" s="78"/>
      <c r="E36" s="115"/>
      <c r="F36" s="116"/>
      <c r="G36" s="78"/>
      <c r="H36" s="76"/>
    </row>
    <row r="37" spans="1:8" ht="16.5" thickBot="1" x14ac:dyDescent="0.3">
      <c r="A37" s="152"/>
      <c r="B37" s="74" t="s">
        <v>84</v>
      </c>
      <c r="C37" s="80" t="s">
        <v>83</v>
      </c>
      <c r="D37" s="78"/>
      <c r="E37" s="115"/>
      <c r="F37" s="116"/>
      <c r="G37" s="78"/>
      <c r="H37" s="76"/>
    </row>
    <row r="38" spans="1:8" ht="16.5" thickBot="1" x14ac:dyDescent="0.3">
      <c r="A38" s="152"/>
      <c r="B38" s="74" t="s">
        <v>94</v>
      </c>
      <c r="C38" s="80" t="s">
        <v>96</v>
      </c>
      <c r="D38" s="78"/>
      <c r="E38" s="115"/>
      <c r="F38" s="116"/>
      <c r="G38" s="78"/>
      <c r="H38" s="76"/>
    </row>
    <row r="39" spans="1:8" ht="16.5" thickBot="1" x14ac:dyDescent="0.3">
      <c r="A39" s="152"/>
      <c r="B39" s="74" t="s">
        <v>95</v>
      </c>
      <c r="C39" s="117" t="s">
        <v>97</v>
      </c>
      <c r="D39" s="78"/>
      <c r="E39" s="115"/>
      <c r="F39" s="116"/>
      <c r="G39" s="78"/>
      <c r="H39" s="76"/>
    </row>
    <row r="40" spans="1:8" ht="87.6" customHeight="1" thickBot="1" x14ac:dyDescent="0.3">
      <c r="A40" s="11"/>
      <c r="B40" s="149" t="s">
        <v>9</v>
      </c>
      <c r="C40" s="150"/>
      <c r="D40" s="12"/>
      <c r="E40" s="12"/>
      <c r="F40" s="13"/>
      <c r="G40" s="12"/>
      <c r="H40" s="12"/>
    </row>
    <row r="51" spans="2:8" x14ac:dyDescent="0.25">
      <c r="B51" s="14"/>
      <c r="C51" s="14"/>
      <c r="D51" s="15"/>
      <c r="E51" s="15"/>
      <c r="F51" s="15"/>
      <c r="G51" s="15"/>
      <c r="H51" s="15"/>
    </row>
    <row r="52" spans="2:8" x14ac:dyDescent="0.25">
      <c r="B52" s="14"/>
      <c r="C52" s="14"/>
      <c r="D52" s="15"/>
      <c r="E52" s="15"/>
      <c r="F52" s="15"/>
      <c r="G52" s="15"/>
      <c r="H52" s="15"/>
    </row>
    <row r="53" spans="2:8" x14ac:dyDescent="0.25">
      <c r="B53" s="14"/>
      <c r="C53" s="14"/>
      <c r="D53" s="15"/>
      <c r="E53" s="15"/>
      <c r="F53" s="15"/>
      <c r="G53" s="15"/>
      <c r="H53" s="15"/>
    </row>
    <row r="54" spans="2:8" x14ac:dyDescent="0.25">
      <c r="B54" s="14"/>
      <c r="C54" s="14"/>
      <c r="D54" s="15"/>
      <c r="E54" s="15"/>
      <c r="F54" s="15"/>
      <c r="G54" s="15"/>
      <c r="H54" s="15"/>
    </row>
    <row r="55" spans="2:8" x14ac:dyDescent="0.25">
      <c r="B55" s="14"/>
      <c r="C55" s="16"/>
      <c r="D55" s="15"/>
      <c r="E55" s="15"/>
      <c r="F55" s="15"/>
      <c r="G55" s="15"/>
      <c r="H55" s="15"/>
    </row>
    <row r="56" spans="2:8" x14ac:dyDescent="0.25">
      <c r="B56" s="14"/>
      <c r="C56" s="14"/>
      <c r="D56" s="14"/>
      <c r="E56" s="15"/>
      <c r="F56" s="15"/>
      <c r="G56" s="14"/>
      <c r="H56" s="15"/>
    </row>
    <row r="57" spans="2:8" x14ac:dyDescent="0.25">
      <c r="B57" s="14"/>
      <c r="C57" s="14"/>
      <c r="D57" s="14"/>
      <c r="E57" s="15"/>
      <c r="F57" s="15"/>
      <c r="G57" s="14"/>
      <c r="H57" s="15"/>
    </row>
    <row r="58" spans="2:8" x14ac:dyDescent="0.25">
      <c r="B58" s="14"/>
      <c r="C58" s="14"/>
      <c r="D58" s="14"/>
      <c r="E58" s="15"/>
      <c r="F58" s="15"/>
      <c r="G58" s="14"/>
      <c r="H58" s="15"/>
    </row>
    <row r="59" spans="2:8" x14ac:dyDescent="0.25">
      <c r="B59" s="14"/>
      <c r="C59" s="14"/>
      <c r="D59" s="14"/>
      <c r="E59" s="15"/>
      <c r="F59" s="15"/>
      <c r="G59" s="14"/>
      <c r="H59" s="15"/>
    </row>
    <row r="60" spans="2:8" x14ac:dyDescent="0.25">
      <c r="B60" s="14"/>
      <c r="C60" s="14"/>
      <c r="D60" s="14"/>
      <c r="E60" s="15"/>
      <c r="F60" s="15"/>
      <c r="G60" s="14"/>
      <c r="H60" s="15"/>
    </row>
    <row r="61" spans="2:8" x14ac:dyDescent="0.25">
      <c r="B61" s="14"/>
      <c r="C61" s="14"/>
      <c r="D61" s="14"/>
      <c r="E61" s="15"/>
      <c r="F61" s="15"/>
      <c r="G61" s="14"/>
      <c r="H61" s="15"/>
    </row>
    <row r="62" spans="2:8" x14ac:dyDescent="0.25">
      <c r="B62" s="14"/>
      <c r="C62" s="14"/>
      <c r="D62" s="14"/>
      <c r="E62" s="15"/>
      <c r="F62" s="15"/>
      <c r="G62" s="14"/>
      <c r="H62" s="15"/>
    </row>
    <row r="63" spans="2:8" x14ac:dyDescent="0.25">
      <c r="B63" s="14"/>
      <c r="C63" s="14"/>
      <c r="D63" s="14"/>
      <c r="E63" s="15"/>
      <c r="F63" s="15"/>
      <c r="G63" s="14"/>
      <c r="H63" s="15"/>
    </row>
    <row r="64" spans="2:8" x14ac:dyDescent="0.25">
      <c r="B64" s="14"/>
      <c r="C64" s="14"/>
      <c r="D64" s="14"/>
      <c r="E64" s="15"/>
      <c r="F64" s="15"/>
      <c r="G64" s="14"/>
      <c r="H64" s="15"/>
    </row>
    <row r="65" spans="2:8" x14ac:dyDescent="0.25">
      <c r="B65" s="14"/>
      <c r="C65" s="14"/>
      <c r="D65" s="15"/>
      <c r="E65" s="15"/>
      <c r="F65" s="15"/>
      <c r="G65" s="15"/>
      <c r="H65" s="15"/>
    </row>
    <row r="66" spans="2:8" x14ac:dyDescent="0.25">
      <c r="B66" s="14"/>
      <c r="C66" s="14"/>
      <c r="D66" s="15"/>
      <c r="E66" s="15"/>
      <c r="F66" s="15"/>
      <c r="G66" s="15"/>
      <c r="H66" s="15"/>
    </row>
    <row r="67" spans="2:8" x14ac:dyDescent="0.25">
      <c r="B67" s="14"/>
      <c r="C67" s="14"/>
      <c r="D67" s="15"/>
      <c r="E67" s="15"/>
      <c r="F67" s="15"/>
      <c r="G67" s="15"/>
      <c r="H67" s="15"/>
    </row>
  </sheetData>
  <mergeCells count="7">
    <mergeCell ref="B40:C40"/>
    <mergeCell ref="A16:A17"/>
    <mergeCell ref="A1:B5"/>
    <mergeCell ref="D7:F7"/>
    <mergeCell ref="G7:H7"/>
    <mergeCell ref="A9:A13"/>
    <mergeCell ref="A19:A39"/>
  </mergeCells>
  <conditionalFormatting sqref="D40:F40">
    <cfRule type="containsText" dxfId="89" priority="43" operator="containsText" text="ל.ר.">
      <formula>NOT(ISERROR(SEARCH("ל.ר.",D40)))</formula>
    </cfRule>
    <cfRule type="containsText" dxfId="88" priority="44" operator="containsText" text="$">
      <formula>NOT(ISERROR(SEARCH("$",D40)))</formula>
    </cfRule>
    <cfRule type="containsText" dxfId="87" priority="45" operator="containsText" text="X">
      <formula>NOT(ISERROR(SEARCH("X",D40)))</formula>
    </cfRule>
    <cfRule type="containsText" dxfId="86" priority="46" operator="containsText" text="V">
      <formula>NOT(ISERROR(SEARCH("V",D40)))</formula>
    </cfRule>
  </conditionalFormatting>
  <conditionalFormatting sqref="D7:D8">
    <cfRule type="containsText" dxfId="85" priority="47" operator="containsText" text="ל.ר.">
      <formula>NOT(ISERROR(SEARCH("ל.ר.",D7)))</formula>
    </cfRule>
    <cfRule type="containsText" dxfId="84" priority="48" operator="containsText" text="$">
      <formula>NOT(ISERROR(SEARCH("$",D7)))</formula>
    </cfRule>
    <cfRule type="containsText" dxfId="83" priority="49" operator="containsText" text="X">
      <formula>NOT(ISERROR(SEARCH("X",D7)))</formula>
    </cfRule>
    <cfRule type="containsText" dxfId="82" priority="50" operator="containsText" text="V">
      <formula>NOT(ISERROR(SEARCH("V",D7)))</formula>
    </cfRule>
  </conditionalFormatting>
  <conditionalFormatting sqref="D9:F12 E13:F13">
    <cfRule type="containsText" dxfId="81" priority="39" operator="containsText" text="V">
      <formula>NOT(ISERROR(SEARCH("V",D9)))</formula>
    </cfRule>
    <cfRule type="expression" dxfId="80" priority="40">
      <formula>D9="ל.ר."</formula>
    </cfRule>
    <cfRule type="containsText" dxfId="79" priority="41" operator="containsText" text="X">
      <formula>NOT(ISERROR(SEARCH("X",D9)))</formula>
    </cfRule>
    <cfRule type="notContainsBlanks" dxfId="78" priority="42">
      <formula>LEN(TRIM(D9))&gt;0</formula>
    </cfRule>
  </conditionalFormatting>
  <conditionalFormatting sqref="D13">
    <cfRule type="containsText" dxfId="77" priority="35" operator="containsText" text="V">
      <formula>NOT(ISERROR(SEARCH("V",D13)))</formula>
    </cfRule>
    <cfRule type="expression" dxfId="76" priority="36">
      <formula>D13="ל.ר."</formula>
    </cfRule>
    <cfRule type="containsText" dxfId="75" priority="37" operator="containsText" text="X">
      <formula>NOT(ISERROR(SEARCH("X",D13)))</formula>
    </cfRule>
    <cfRule type="notContainsBlanks" dxfId="74" priority="38">
      <formula>LEN(TRIM(D13))&gt;0</formula>
    </cfRule>
  </conditionalFormatting>
  <conditionalFormatting sqref="D13">
    <cfRule type="containsText" dxfId="73" priority="34" operator="containsText" text="לא רלוונטי">
      <formula>NOT(ISERROR(SEARCH("לא רלוונטי",D13)))</formula>
    </cfRule>
  </conditionalFormatting>
  <conditionalFormatting sqref="D14">
    <cfRule type="containsText" dxfId="72" priority="30" operator="containsText" text="ל.ר.">
      <formula>NOT(ISERROR(SEARCH("ל.ר.",D14)))</formula>
    </cfRule>
    <cfRule type="containsText" dxfId="71" priority="31" operator="containsText" text="$">
      <formula>NOT(ISERROR(SEARCH("$",D14)))</formula>
    </cfRule>
    <cfRule type="containsText" dxfId="70" priority="32" operator="containsText" text="X">
      <formula>NOT(ISERROR(SEARCH("X",D14)))</formula>
    </cfRule>
    <cfRule type="containsText" dxfId="69" priority="33" operator="containsText" text="V">
      <formula>NOT(ISERROR(SEARCH("V",D14)))</formula>
    </cfRule>
  </conditionalFormatting>
  <conditionalFormatting sqref="D15:F39">
    <cfRule type="containsText" dxfId="68" priority="26" operator="containsText" text="V">
      <formula>NOT(ISERROR(SEARCH("V",D15)))</formula>
    </cfRule>
    <cfRule type="expression" dxfId="67" priority="27">
      <formula>D15="ל.ר."</formula>
    </cfRule>
    <cfRule type="containsText" dxfId="66" priority="28" operator="containsText" text="X">
      <formula>NOT(ISERROR(SEARCH("X",D15)))</formula>
    </cfRule>
    <cfRule type="notContainsBlanks" dxfId="65" priority="29">
      <formula>LEN(TRIM(D15))&gt;0</formula>
    </cfRule>
  </conditionalFormatting>
  <conditionalFormatting sqref="G40:H40">
    <cfRule type="containsText" dxfId="64" priority="18" operator="containsText" text="ל.ר.">
      <formula>NOT(ISERROR(SEARCH("ל.ר.",G40)))</formula>
    </cfRule>
    <cfRule type="containsText" dxfId="63" priority="19" operator="containsText" text="$">
      <formula>NOT(ISERROR(SEARCH("$",G40)))</formula>
    </cfRule>
    <cfRule type="containsText" dxfId="62" priority="20" operator="containsText" text="X">
      <formula>NOT(ISERROR(SEARCH("X",G40)))</formula>
    </cfRule>
    <cfRule type="containsText" dxfId="61" priority="21" operator="containsText" text="V">
      <formula>NOT(ISERROR(SEARCH("V",G40)))</formula>
    </cfRule>
  </conditionalFormatting>
  <conditionalFormatting sqref="G7:G8">
    <cfRule type="containsText" dxfId="60" priority="22" operator="containsText" text="ל.ר.">
      <formula>NOT(ISERROR(SEARCH("ל.ר.",G7)))</formula>
    </cfRule>
    <cfRule type="containsText" dxfId="59" priority="23" operator="containsText" text="$">
      <formula>NOT(ISERROR(SEARCH("$",G7)))</formula>
    </cfRule>
    <cfRule type="containsText" dxfId="58" priority="24" operator="containsText" text="X">
      <formula>NOT(ISERROR(SEARCH("X",G7)))</formula>
    </cfRule>
    <cfRule type="containsText" dxfId="57" priority="25" operator="containsText" text="V">
      <formula>NOT(ISERROR(SEARCH("V",G7)))</formula>
    </cfRule>
  </conditionalFormatting>
  <conditionalFormatting sqref="H13 G9:H12">
    <cfRule type="containsText" dxfId="56" priority="14" operator="containsText" text="V">
      <formula>NOT(ISERROR(SEARCH("V",G9)))</formula>
    </cfRule>
    <cfRule type="expression" dxfId="55" priority="15">
      <formula>G9="ל.ר."</formula>
    </cfRule>
    <cfRule type="containsText" dxfId="54" priority="16" operator="containsText" text="X">
      <formula>NOT(ISERROR(SEARCH("X",G9)))</formula>
    </cfRule>
    <cfRule type="notContainsBlanks" dxfId="53" priority="17">
      <formula>LEN(TRIM(G9))&gt;0</formula>
    </cfRule>
  </conditionalFormatting>
  <conditionalFormatting sqref="G13">
    <cfRule type="containsText" dxfId="52" priority="10" operator="containsText" text="V">
      <formula>NOT(ISERROR(SEARCH("V",G13)))</formula>
    </cfRule>
    <cfRule type="expression" dxfId="51" priority="11">
      <formula>G13="ל.ר."</formula>
    </cfRule>
    <cfRule type="containsText" dxfId="50" priority="12" operator="containsText" text="X">
      <formula>NOT(ISERROR(SEARCH("X",G13)))</formula>
    </cfRule>
    <cfRule type="notContainsBlanks" dxfId="49" priority="13">
      <formula>LEN(TRIM(G13))&gt;0</formula>
    </cfRule>
  </conditionalFormatting>
  <conditionalFormatting sqref="G13">
    <cfRule type="containsText" dxfId="48" priority="9" operator="containsText" text="לא רלוונטי">
      <formula>NOT(ISERROR(SEARCH("לא רלוונטי",G13)))</formula>
    </cfRule>
  </conditionalFormatting>
  <conditionalFormatting sqref="G14">
    <cfRule type="containsText" dxfId="47" priority="5" operator="containsText" text="ל.ר.">
      <formula>NOT(ISERROR(SEARCH("ל.ר.",G14)))</formula>
    </cfRule>
    <cfRule type="containsText" dxfId="46" priority="6" operator="containsText" text="$">
      <formula>NOT(ISERROR(SEARCH("$",G14)))</formula>
    </cfRule>
    <cfRule type="containsText" dxfId="45" priority="7" operator="containsText" text="X">
      <formula>NOT(ISERROR(SEARCH("X",G14)))</formula>
    </cfRule>
    <cfRule type="containsText" dxfId="44" priority="8" operator="containsText" text="V">
      <formula>NOT(ISERROR(SEARCH("V",G14)))</formula>
    </cfRule>
  </conditionalFormatting>
  <conditionalFormatting sqref="G15:H39">
    <cfRule type="containsText" dxfId="43" priority="1" operator="containsText" text="V">
      <formula>NOT(ISERROR(SEARCH("V",G15)))</formula>
    </cfRule>
    <cfRule type="expression" dxfId="42" priority="2">
      <formula>G15="ל.ר."</formula>
    </cfRule>
    <cfRule type="containsText" dxfId="41" priority="3" operator="containsText" text="X">
      <formula>NOT(ISERROR(SEARCH("X",G15)))</formula>
    </cfRule>
    <cfRule type="notContainsBlanks" dxfId="40" priority="4">
      <formula>LEN(TRIM(G15))&gt;0</formula>
    </cfRule>
  </conditionalFormatting>
  <dataValidations count="1">
    <dataValidation allowBlank="1" showInputMessage="1" sqref="E9:F13 H9:H13 G7:G39 D7:D39 D40:H41"/>
  </dataValidations>
  <pageMargins left="0.7" right="0.7" top="0.75" bottom="0.75" header="0.3" footer="0.3"/>
  <pageSetup paperSize="9" scale="3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4"/>
  <sheetViews>
    <sheetView rightToLeft="1" topLeftCell="B1" zoomScale="85" zoomScaleNormal="85" workbookViewId="0">
      <pane xSplit="3" ySplit="2" topLeftCell="E6" activePane="bottomRight" state="frozen"/>
      <selection activeCell="B1" sqref="B1"/>
      <selection pane="topRight" activeCell="E1" sqref="E1"/>
      <selection pane="bottomLeft" activeCell="B3" sqref="B3"/>
      <selection pane="bottomRight" activeCell="C17" sqref="C17"/>
    </sheetView>
  </sheetViews>
  <sheetFormatPr defaultRowHeight="14.25" x14ac:dyDescent="0.2"/>
  <cols>
    <col min="3" max="3" width="40.625" customWidth="1"/>
    <col min="6" max="6" width="9.75" bestFit="1" customWidth="1"/>
  </cols>
  <sheetData>
    <row r="1" spans="1:41" ht="18.75" x14ac:dyDescent="0.2">
      <c r="A1" s="186" t="s">
        <v>15</v>
      </c>
      <c r="B1" s="175" t="s">
        <v>16</v>
      </c>
      <c r="C1" s="176"/>
      <c r="D1" s="38" t="s">
        <v>17</v>
      </c>
      <c r="E1" s="166">
        <v>1</v>
      </c>
      <c r="F1" s="167"/>
      <c r="G1" s="166">
        <v>2</v>
      </c>
      <c r="H1" s="167"/>
      <c r="I1" s="166">
        <v>3</v>
      </c>
      <c r="J1" s="167"/>
      <c r="K1" s="166">
        <v>4</v>
      </c>
      <c r="L1" s="167"/>
      <c r="M1" s="166">
        <v>5</v>
      </c>
      <c r="N1" s="167"/>
    </row>
    <row r="2" spans="1:41" ht="32.25" thickBot="1" x14ac:dyDescent="0.25">
      <c r="A2" s="187"/>
      <c r="B2" s="81"/>
      <c r="C2" s="82"/>
      <c r="D2" s="39" t="s">
        <v>0</v>
      </c>
      <c r="E2" s="168">
        <f>'תנאי סף אשכול א'!D2</f>
        <v>0</v>
      </c>
      <c r="F2" s="169"/>
      <c r="G2" s="168">
        <f>'תנאי סף אשכול א'!E2</f>
        <v>0</v>
      </c>
      <c r="H2" s="169"/>
      <c r="I2" s="168">
        <f>'תנאי סף אשכול א'!F2</f>
        <v>0</v>
      </c>
      <c r="J2" s="169"/>
      <c r="K2" s="168">
        <f>'תנאי סף אשכול א'!G2</f>
        <v>0</v>
      </c>
      <c r="L2" s="169"/>
      <c r="M2" s="168">
        <f>'תנאי סף אשכול א'!H2</f>
        <v>0</v>
      </c>
      <c r="N2" s="169"/>
    </row>
    <row r="3" spans="1:41" ht="48" thickBot="1" x14ac:dyDescent="0.25">
      <c r="A3" s="188"/>
      <c r="B3" s="83"/>
      <c r="C3" s="84"/>
      <c r="D3" s="40" t="s">
        <v>18</v>
      </c>
      <c r="E3" s="41" t="s">
        <v>19</v>
      </c>
      <c r="F3" s="42" t="s">
        <v>20</v>
      </c>
      <c r="G3" s="41" t="s">
        <v>19</v>
      </c>
      <c r="H3" s="42" t="s">
        <v>20</v>
      </c>
      <c r="I3" s="41" t="s">
        <v>19</v>
      </c>
      <c r="J3" s="42" t="s">
        <v>20</v>
      </c>
      <c r="K3" s="41" t="s">
        <v>19</v>
      </c>
      <c r="L3" s="42" t="s">
        <v>20</v>
      </c>
      <c r="M3" s="41" t="s">
        <v>19</v>
      </c>
      <c r="N3" s="42" t="s">
        <v>20</v>
      </c>
    </row>
    <row r="4" spans="1:41" ht="16.5" thickBot="1" x14ac:dyDescent="0.25">
      <c r="A4" s="28"/>
      <c r="B4" s="189" t="s">
        <v>8</v>
      </c>
      <c r="C4" s="190"/>
      <c r="D4" s="28"/>
      <c r="E4" s="181"/>
      <c r="F4" s="182"/>
      <c r="G4" s="182"/>
      <c r="H4" s="182"/>
      <c r="I4" s="182"/>
      <c r="J4" s="182"/>
      <c r="K4" s="182"/>
      <c r="L4" s="182"/>
      <c r="M4" s="182"/>
      <c r="N4" s="183"/>
    </row>
    <row r="5" spans="1:41" ht="16.5" thickBot="1" x14ac:dyDescent="0.25">
      <c r="A5" s="87" t="s">
        <v>24</v>
      </c>
      <c r="B5" s="94" t="s">
        <v>26</v>
      </c>
      <c r="C5" s="90" t="s">
        <v>99</v>
      </c>
      <c r="D5" s="172"/>
      <c r="E5" s="173"/>
      <c r="F5" s="173"/>
      <c r="G5" s="173"/>
      <c r="H5" s="173"/>
      <c r="I5" s="173"/>
      <c r="J5" s="173"/>
      <c r="K5" s="173"/>
      <c r="L5" s="173"/>
      <c r="M5" s="173"/>
      <c r="N5" s="174"/>
    </row>
    <row r="6" spans="1:41" ht="126.75" thickBot="1" x14ac:dyDescent="0.25">
      <c r="A6" s="85" t="s">
        <v>25</v>
      </c>
      <c r="B6" s="95" t="s">
        <v>27</v>
      </c>
      <c r="C6" s="89" t="s">
        <v>98</v>
      </c>
      <c r="D6" s="93">
        <v>0.35</v>
      </c>
      <c r="E6" s="47"/>
      <c r="F6" s="92">
        <v>15</v>
      </c>
      <c r="G6" s="47"/>
      <c r="H6" s="92">
        <v>20</v>
      </c>
      <c r="I6" s="47"/>
      <c r="J6" s="92">
        <v>0</v>
      </c>
      <c r="K6" s="47"/>
      <c r="L6" s="92">
        <v>0</v>
      </c>
      <c r="M6" s="47"/>
      <c r="N6" s="92">
        <v>0</v>
      </c>
    </row>
    <row r="7" spans="1:41" ht="95.25" thickBot="1" x14ac:dyDescent="0.25">
      <c r="A7" s="86"/>
      <c r="B7" s="95" t="s">
        <v>28</v>
      </c>
      <c r="C7" s="89" t="s">
        <v>130</v>
      </c>
      <c r="D7" s="93">
        <v>0.2</v>
      </c>
      <c r="E7" s="47"/>
      <c r="F7" s="92">
        <v>20</v>
      </c>
      <c r="G7" s="47"/>
      <c r="H7" s="92">
        <v>10</v>
      </c>
      <c r="I7" s="47"/>
      <c r="J7" s="92">
        <v>0</v>
      </c>
      <c r="K7" s="47"/>
      <c r="L7" s="92">
        <v>0</v>
      </c>
      <c r="M7" s="47"/>
      <c r="N7" s="92">
        <v>0</v>
      </c>
    </row>
    <row r="8" spans="1:41" ht="16.5" customHeight="1" thickBot="1" x14ac:dyDescent="0.25">
      <c r="A8" s="28" t="s">
        <v>26</v>
      </c>
      <c r="B8" s="184" t="s">
        <v>14</v>
      </c>
      <c r="C8" s="185"/>
      <c r="D8" s="91"/>
      <c r="E8" s="181"/>
      <c r="F8" s="182"/>
      <c r="G8" s="182"/>
      <c r="H8" s="182"/>
      <c r="I8" s="182"/>
      <c r="J8" s="182"/>
      <c r="K8" s="182"/>
      <c r="L8" s="182"/>
      <c r="M8" s="182"/>
      <c r="N8" s="183"/>
    </row>
    <row r="9" spans="1:41" ht="142.5" thickBot="1" x14ac:dyDescent="0.25">
      <c r="A9" s="46" t="s">
        <v>27</v>
      </c>
      <c r="B9" s="88" t="s">
        <v>131</v>
      </c>
      <c r="C9" s="96" t="s">
        <v>101</v>
      </c>
      <c r="D9" s="43">
        <v>0.15</v>
      </c>
      <c r="E9" s="44"/>
      <c r="F9" s="45">
        <v>15</v>
      </c>
      <c r="G9" s="44"/>
      <c r="H9" s="45">
        <v>5</v>
      </c>
      <c r="I9" s="44"/>
      <c r="J9" s="45">
        <v>0</v>
      </c>
      <c r="K9" s="44"/>
      <c r="L9" s="45">
        <v>0</v>
      </c>
      <c r="M9" s="44"/>
      <c r="N9" s="45">
        <v>0</v>
      </c>
    </row>
    <row r="10" spans="1:41" ht="16.5" customHeight="1" thickBot="1" x14ac:dyDescent="0.25">
      <c r="A10" s="71" t="s">
        <v>26</v>
      </c>
      <c r="B10" s="175" t="s">
        <v>100</v>
      </c>
      <c r="C10" s="176"/>
      <c r="D10" s="97"/>
      <c r="E10" s="175"/>
      <c r="F10" s="180"/>
      <c r="G10" s="180"/>
      <c r="H10" s="180"/>
      <c r="I10" s="180"/>
      <c r="J10" s="180"/>
      <c r="K10" s="180"/>
      <c r="L10" s="180"/>
      <c r="M10" s="180"/>
      <c r="N10" s="176"/>
    </row>
    <row r="11" spans="1:41" s="101" customFormat="1" ht="16.5" thickBot="1" x14ac:dyDescent="0.25">
      <c r="A11" s="98"/>
      <c r="B11" s="99" t="s">
        <v>132</v>
      </c>
      <c r="C11" s="96" t="s">
        <v>133</v>
      </c>
      <c r="D11" s="104">
        <v>0.3</v>
      </c>
      <c r="E11" s="103"/>
      <c r="F11" s="100">
        <v>0</v>
      </c>
      <c r="G11" s="103"/>
      <c r="H11" s="100">
        <v>0</v>
      </c>
      <c r="I11" s="103"/>
      <c r="J11" s="100">
        <v>0</v>
      </c>
      <c r="K11" s="103"/>
      <c r="L11" s="100">
        <v>0</v>
      </c>
      <c r="M11" s="103"/>
      <c r="N11" s="100">
        <v>0</v>
      </c>
      <c r="O11"/>
      <c r="P11"/>
      <c r="Q11"/>
      <c r="R11"/>
      <c r="S11"/>
      <c r="T11"/>
      <c r="U11"/>
      <c r="V11"/>
      <c r="W11"/>
      <c r="X11"/>
      <c r="Y11"/>
      <c r="Z11"/>
      <c r="AA11"/>
      <c r="AB11"/>
      <c r="AC11"/>
      <c r="AD11"/>
      <c r="AE11"/>
      <c r="AF11"/>
      <c r="AG11"/>
      <c r="AH11"/>
      <c r="AI11"/>
      <c r="AJ11"/>
      <c r="AK11"/>
      <c r="AL11"/>
      <c r="AM11"/>
      <c r="AN11"/>
      <c r="AO11"/>
    </row>
    <row r="12" spans="1:41" ht="21" thickBot="1" x14ac:dyDescent="0.25">
      <c r="A12" s="177" t="s">
        <v>21</v>
      </c>
      <c r="B12" s="178"/>
      <c r="C12" s="179"/>
      <c r="D12" s="102">
        <f>SUM(D5:D11)</f>
        <v>1</v>
      </c>
      <c r="E12" s="170">
        <f>SUM(F5:F11)</f>
        <v>50</v>
      </c>
      <c r="F12" s="171"/>
      <c r="G12" s="170">
        <f>SUM(H5:H11)</f>
        <v>35</v>
      </c>
      <c r="H12" s="171"/>
      <c r="I12" s="170">
        <f>SUM(J5:J11)</f>
        <v>0</v>
      </c>
      <c r="J12" s="171"/>
      <c r="K12" s="170">
        <f>SUM(L5:L11)</f>
        <v>0</v>
      </c>
      <c r="L12" s="171"/>
      <c r="M12" s="170">
        <f>SUM(N5:N11)</f>
        <v>0</v>
      </c>
      <c r="N12" s="171"/>
    </row>
    <row r="13" spans="1:41" ht="19.5" hidden="1" thickBot="1" x14ac:dyDescent="0.25">
      <c r="A13" s="48">
        <v>9.6</v>
      </c>
      <c r="B13" s="162" t="s">
        <v>22</v>
      </c>
      <c r="C13" s="163"/>
      <c r="D13" s="49">
        <v>75</v>
      </c>
      <c r="E13" s="164" t="str">
        <f>IF(E12&gt;=$D$13,"V","X")</f>
        <v>X</v>
      </c>
      <c r="F13" s="165"/>
      <c r="G13" s="164" t="str">
        <f>IF(G12&gt;=$D$13,"V","X")</f>
        <v>X</v>
      </c>
      <c r="H13" s="165"/>
      <c r="I13" s="164" t="str">
        <f>IF(I12&gt;=$D$13,"V","X")</f>
        <v>X</v>
      </c>
      <c r="J13" s="165"/>
      <c r="K13" s="164" t="str">
        <f>IF(K12&gt;=$D$13,"V","X")</f>
        <v>X</v>
      </c>
      <c r="L13" s="165"/>
      <c r="M13" s="164" t="str">
        <f>IF(M12&gt;=$D$13,"V","X")</f>
        <v>X</v>
      </c>
      <c r="N13" s="165"/>
    </row>
    <row r="14" spans="1:41" ht="19.5" hidden="1" thickBot="1" x14ac:dyDescent="0.25">
      <c r="A14" s="48">
        <v>9.6</v>
      </c>
      <c r="B14" s="162" t="s">
        <v>23</v>
      </c>
      <c r="C14" s="163"/>
      <c r="D14" s="49">
        <v>65</v>
      </c>
      <c r="E14" s="164" t="str">
        <f>IF(E12&gt;=$D$14,"V","X")</f>
        <v>X</v>
      </c>
      <c r="F14" s="165"/>
      <c r="G14" s="164" t="str">
        <f>IF(G12&gt;=$D$14,"V","X")</f>
        <v>X</v>
      </c>
      <c r="H14" s="165"/>
      <c r="I14" s="164" t="str">
        <f>IF(I12&gt;=$D$14,"V","X")</f>
        <v>X</v>
      </c>
      <c r="J14" s="165"/>
      <c r="K14" s="164" t="str">
        <f>IF(K12&gt;=$D$14,"V","X")</f>
        <v>X</v>
      </c>
      <c r="L14" s="165"/>
      <c r="M14" s="164" t="str">
        <f>IF(M12&gt;=$D$14,"V","X")</f>
        <v>X</v>
      </c>
      <c r="N14" s="165"/>
    </row>
  </sheetData>
  <mergeCells count="37">
    <mergeCell ref="E10:N10"/>
    <mergeCell ref="E8:N8"/>
    <mergeCell ref="B8:C8"/>
    <mergeCell ref="A1:A3"/>
    <mergeCell ref="E1:F1"/>
    <mergeCell ref="G1:H1"/>
    <mergeCell ref="I1:J1"/>
    <mergeCell ref="E2:F2"/>
    <mergeCell ref="G2:H2"/>
    <mergeCell ref="I2:J2"/>
    <mergeCell ref="B1:C1"/>
    <mergeCell ref="E4:N4"/>
    <mergeCell ref="B4:C4"/>
    <mergeCell ref="A12:C12"/>
    <mergeCell ref="E12:F12"/>
    <mergeCell ref="G12:H12"/>
    <mergeCell ref="I12:J12"/>
    <mergeCell ref="B13:C13"/>
    <mergeCell ref="E13:F13"/>
    <mergeCell ref="G13:H13"/>
    <mergeCell ref="I13:J13"/>
    <mergeCell ref="B14:C14"/>
    <mergeCell ref="E14:F14"/>
    <mergeCell ref="G14:H14"/>
    <mergeCell ref="I14:J14"/>
    <mergeCell ref="M1:N1"/>
    <mergeCell ref="M2:N2"/>
    <mergeCell ref="M12:N12"/>
    <mergeCell ref="M13:N13"/>
    <mergeCell ref="M14:N14"/>
    <mergeCell ref="D5:N5"/>
    <mergeCell ref="K1:L1"/>
    <mergeCell ref="K2:L2"/>
    <mergeCell ref="K12:L12"/>
    <mergeCell ref="K13:L13"/>
    <mergeCell ref="K14:L14"/>
    <mergeCell ref="B10:C10"/>
  </mergeCells>
  <conditionalFormatting sqref="E13:F13">
    <cfRule type="containsText" dxfId="39" priority="27" operator="containsText" text="X">
      <formula>NOT(ISERROR(SEARCH("X",E13)))</formula>
    </cfRule>
    <cfRule type="containsText" dxfId="38" priority="28" operator="containsText" text="V">
      <formula>NOT(ISERROR(SEARCH("V",E13)))</formula>
    </cfRule>
  </conditionalFormatting>
  <conditionalFormatting sqref="E14:F14">
    <cfRule type="containsText" dxfId="37" priority="25" operator="containsText" text="X">
      <formula>NOT(ISERROR(SEARCH("X",E14)))</formula>
    </cfRule>
    <cfRule type="containsText" dxfId="36" priority="26" operator="containsText" text="V">
      <formula>NOT(ISERROR(SEARCH("V",E14)))</formula>
    </cfRule>
  </conditionalFormatting>
  <conditionalFormatting sqref="G13:H13">
    <cfRule type="containsText" dxfId="35" priority="23" operator="containsText" text="X">
      <formula>NOT(ISERROR(SEARCH("X",G13)))</formula>
    </cfRule>
    <cfRule type="containsText" dxfId="34" priority="24" operator="containsText" text="V">
      <formula>NOT(ISERROR(SEARCH("V",G13)))</formula>
    </cfRule>
  </conditionalFormatting>
  <conditionalFormatting sqref="G14:H14">
    <cfRule type="containsText" dxfId="33" priority="21" operator="containsText" text="X">
      <formula>NOT(ISERROR(SEARCH("X",G14)))</formula>
    </cfRule>
    <cfRule type="containsText" dxfId="32" priority="22" operator="containsText" text="V">
      <formula>NOT(ISERROR(SEARCH("V",G14)))</formula>
    </cfRule>
  </conditionalFormatting>
  <conditionalFormatting sqref="I13:J13">
    <cfRule type="containsText" dxfId="31" priority="19" operator="containsText" text="X">
      <formula>NOT(ISERROR(SEARCH("X",I13)))</formula>
    </cfRule>
    <cfRule type="containsText" dxfId="30" priority="20" operator="containsText" text="V">
      <formula>NOT(ISERROR(SEARCH("V",I13)))</formula>
    </cfRule>
  </conditionalFormatting>
  <conditionalFormatting sqref="I14:J14">
    <cfRule type="containsText" dxfId="29" priority="17" operator="containsText" text="X">
      <formula>NOT(ISERROR(SEARCH("X",I14)))</formula>
    </cfRule>
    <cfRule type="containsText" dxfId="28" priority="18" operator="containsText" text="V">
      <formula>NOT(ISERROR(SEARCH("V",I14)))</formula>
    </cfRule>
  </conditionalFormatting>
  <conditionalFormatting sqref="K13:L13">
    <cfRule type="containsText" dxfId="27" priority="15" operator="containsText" text="X">
      <formula>NOT(ISERROR(SEARCH("X",K13)))</formula>
    </cfRule>
    <cfRule type="containsText" dxfId="26" priority="16" operator="containsText" text="V">
      <formula>NOT(ISERROR(SEARCH("V",K13)))</formula>
    </cfRule>
  </conditionalFormatting>
  <conditionalFormatting sqref="K14:L14">
    <cfRule type="containsText" dxfId="25" priority="13" operator="containsText" text="X">
      <formula>NOT(ISERROR(SEARCH("X",K14)))</formula>
    </cfRule>
    <cfRule type="containsText" dxfId="24" priority="14" operator="containsText" text="V">
      <formula>NOT(ISERROR(SEARCH("V",K14)))</formula>
    </cfRule>
  </conditionalFormatting>
  <conditionalFormatting sqref="M13:N13">
    <cfRule type="containsText" dxfId="23" priority="11" operator="containsText" text="X">
      <formula>NOT(ISERROR(SEARCH("X",M13)))</formula>
    </cfRule>
    <cfRule type="containsText" dxfId="22" priority="12" operator="containsText" text="V">
      <formula>NOT(ISERROR(SEARCH("V",M13)))</formula>
    </cfRule>
  </conditionalFormatting>
  <conditionalFormatting sqref="M14:N14">
    <cfRule type="containsText" dxfId="21" priority="9" operator="containsText" text="X">
      <formula>NOT(ISERROR(SEARCH("X",M14)))</formula>
    </cfRule>
    <cfRule type="containsText" dxfId="20" priority="10" operator="containsText" text="V">
      <formula>NOT(ISERROR(SEARCH("V",M14)))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
  <sheetViews>
    <sheetView rightToLeft="1" topLeftCell="B1" zoomScale="85" zoomScaleNormal="85" workbookViewId="0">
      <pane xSplit="3" ySplit="2" topLeftCell="E6" activePane="bottomRight" state="frozen"/>
      <selection activeCell="B1" sqref="B1"/>
      <selection pane="topRight" activeCell="E1" sqref="E1"/>
      <selection pane="bottomLeft" activeCell="B3" sqref="B3"/>
      <selection pane="bottomRight" activeCell="C8" sqref="C8"/>
    </sheetView>
  </sheetViews>
  <sheetFormatPr defaultRowHeight="14.25" x14ac:dyDescent="0.2"/>
  <cols>
    <col min="3" max="3" width="40.625" customWidth="1"/>
    <col min="6" max="6" width="9.75" bestFit="1" customWidth="1"/>
  </cols>
  <sheetData>
    <row r="1" spans="1:41" ht="18.75" x14ac:dyDescent="0.2">
      <c r="A1" s="186" t="s">
        <v>15</v>
      </c>
      <c r="B1" s="175" t="s">
        <v>16</v>
      </c>
      <c r="C1" s="176"/>
      <c r="D1" s="38" t="s">
        <v>17</v>
      </c>
      <c r="E1" s="166">
        <v>1</v>
      </c>
      <c r="F1" s="167"/>
      <c r="G1" s="166">
        <v>2</v>
      </c>
      <c r="H1" s="167"/>
      <c r="I1" s="166">
        <v>3</v>
      </c>
      <c r="J1" s="167"/>
      <c r="K1" s="166">
        <v>4</v>
      </c>
      <c r="L1" s="167"/>
      <c r="M1" s="166">
        <v>5</v>
      </c>
      <c r="N1" s="167"/>
    </row>
    <row r="2" spans="1:41" ht="32.25" thickBot="1" x14ac:dyDescent="0.25">
      <c r="A2" s="187"/>
      <c r="B2" s="81"/>
      <c r="C2" s="82"/>
      <c r="D2" s="39" t="s">
        <v>0</v>
      </c>
      <c r="E2" s="168">
        <f>'תנאי סף אשכול א'!D2</f>
        <v>0</v>
      </c>
      <c r="F2" s="169"/>
      <c r="G2" s="168">
        <f>'תנאי סף אשכול א'!E2</f>
        <v>0</v>
      </c>
      <c r="H2" s="169"/>
      <c r="I2" s="168">
        <f>'תנאי סף אשכול א'!F2</f>
        <v>0</v>
      </c>
      <c r="J2" s="169"/>
      <c r="K2" s="168">
        <f>'תנאי סף אשכול א'!G2</f>
        <v>0</v>
      </c>
      <c r="L2" s="169"/>
      <c r="M2" s="168">
        <f>'תנאי סף אשכול א'!H2</f>
        <v>0</v>
      </c>
      <c r="N2" s="169"/>
    </row>
    <row r="3" spans="1:41" ht="48" thickBot="1" x14ac:dyDescent="0.25">
      <c r="A3" s="188"/>
      <c r="B3" s="83"/>
      <c r="C3" s="84"/>
      <c r="D3" s="109" t="s">
        <v>18</v>
      </c>
      <c r="E3" s="41" t="s">
        <v>19</v>
      </c>
      <c r="F3" s="42" t="s">
        <v>20</v>
      </c>
      <c r="G3" s="41" t="s">
        <v>19</v>
      </c>
      <c r="H3" s="42" t="s">
        <v>20</v>
      </c>
      <c r="I3" s="41" t="s">
        <v>19</v>
      </c>
      <c r="J3" s="42" t="s">
        <v>20</v>
      </c>
      <c r="K3" s="41" t="s">
        <v>19</v>
      </c>
      <c r="L3" s="42" t="s">
        <v>20</v>
      </c>
      <c r="M3" s="41" t="s">
        <v>19</v>
      </c>
      <c r="N3" s="42" t="s">
        <v>20</v>
      </c>
    </row>
    <row r="4" spans="1:41" ht="16.5" thickBot="1" x14ac:dyDescent="0.25">
      <c r="A4" s="111"/>
      <c r="B4" s="189" t="s">
        <v>8</v>
      </c>
      <c r="C4" s="190"/>
      <c r="D4" s="111"/>
      <c r="E4" s="181"/>
      <c r="F4" s="182"/>
      <c r="G4" s="182"/>
      <c r="H4" s="182"/>
      <c r="I4" s="182"/>
      <c r="J4" s="182"/>
      <c r="K4" s="182"/>
      <c r="L4" s="182"/>
      <c r="M4" s="182"/>
      <c r="N4" s="183"/>
    </row>
    <row r="5" spans="1:41" ht="16.5" thickBot="1" x14ac:dyDescent="0.25">
      <c r="A5" s="87" t="s">
        <v>24</v>
      </c>
      <c r="B5" s="94"/>
      <c r="C5" s="90" t="s">
        <v>99</v>
      </c>
      <c r="D5" s="172"/>
      <c r="E5" s="173"/>
      <c r="F5" s="173"/>
      <c r="G5" s="173"/>
      <c r="H5" s="173"/>
      <c r="I5" s="173"/>
      <c r="J5" s="173"/>
      <c r="K5" s="173"/>
      <c r="L5" s="173"/>
      <c r="M5" s="173"/>
      <c r="N5" s="174"/>
    </row>
    <row r="6" spans="1:41" ht="174" thickBot="1" x14ac:dyDescent="0.25">
      <c r="A6" s="85" t="s">
        <v>25</v>
      </c>
      <c r="B6" s="95" t="s">
        <v>102</v>
      </c>
      <c r="C6" s="89" t="s">
        <v>134</v>
      </c>
      <c r="D6" s="112">
        <v>0.2</v>
      </c>
      <c r="E6" s="47">
        <v>0</v>
      </c>
      <c r="F6" s="92">
        <f>MIN(E6,5)</f>
        <v>0</v>
      </c>
      <c r="G6" s="47">
        <v>0</v>
      </c>
      <c r="H6" s="92">
        <f>MIN(G6,5)</f>
        <v>0</v>
      </c>
      <c r="I6" s="47">
        <v>0</v>
      </c>
      <c r="J6" s="92">
        <f>MIN(I6,5)</f>
        <v>0</v>
      </c>
      <c r="K6" s="47">
        <v>0</v>
      </c>
      <c r="L6" s="92">
        <f>MIN(K6,5)</f>
        <v>0</v>
      </c>
      <c r="M6" s="47">
        <v>0</v>
      </c>
      <c r="N6" s="92">
        <f>MIN(M6,5)</f>
        <v>0</v>
      </c>
    </row>
    <row r="7" spans="1:41" ht="16.5" customHeight="1" thickBot="1" x14ac:dyDescent="0.25">
      <c r="A7" s="111" t="s">
        <v>26</v>
      </c>
      <c r="B7" s="184" t="s">
        <v>14</v>
      </c>
      <c r="C7" s="185"/>
      <c r="D7" s="113"/>
      <c r="E7" s="181"/>
      <c r="F7" s="182"/>
      <c r="G7" s="182"/>
      <c r="H7" s="182"/>
      <c r="I7" s="182"/>
      <c r="J7" s="182"/>
      <c r="K7" s="182"/>
      <c r="L7" s="182"/>
      <c r="M7" s="182"/>
      <c r="N7" s="183"/>
    </row>
    <row r="8" spans="1:41" ht="142.5" thickBot="1" x14ac:dyDescent="0.25">
      <c r="A8" s="46" t="s">
        <v>27</v>
      </c>
      <c r="B8" s="88" t="s">
        <v>103</v>
      </c>
      <c r="C8" s="89" t="s">
        <v>104</v>
      </c>
      <c r="D8" s="43">
        <v>0.2</v>
      </c>
      <c r="E8" s="44">
        <v>0</v>
      </c>
      <c r="F8" s="45">
        <f>MAX(MIN(10,E8*2-4),0)</f>
        <v>0</v>
      </c>
      <c r="G8" s="44">
        <v>0</v>
      </c>
      <c r="H8" s="45">
        <f>MAX(MIN(10,G8*2-4),0)</f>
        <v>0</v>
      </c>
      <c r="I8" s="44">
        <v>0</v>
      </c>
      <c r="J8" s="45">
        <f>MAX(MIN(10,I8*2-4),0)</f>
        <v>0</v>
      </c>
      <c r="K8" s="44">
        <v>0</v>
      </c>
      <c r="L8" s="45">
        <f>MAX(MIN(10,K8*2-4),0)</f>
        <v>0</v>
      </c>
      <c r="M8" s="44">
        <v>0</v>
      </c>
      <c r="N8" s="45">
        <f>MAX(MIN(10,M8*2-4),0)</f>
        <v>0</v>
      </c>
    </row>
    <row r="9" spans="1:41" ht="16.5" customHeight="1" thickBot="1" x14ac:dyDescent="0.25">
      <c r="A9" s="111" t="s">
        <v>26</v>
      </c>
      <c r="B9" s="175" t="s">
        <v>100</v>
      </c>
      <c r="C9" s="176"/>
      <c r="D9" s="110"/>
      <c r="E9" s="175"/>
      <c r="F9" s="180"/>
      <c r="G9" s="180"/>
      <c r="H9" s="180"/>
      <c r="I9" s="180"/>
      <c r="J9" s="180"/>
      <c r="K9" s="180"/>
      <c r="L9" s="180"/>
      <c r="M9" s="180"/>
      <c r="N9" s="176"/>
    </row>
    <row r="10" spans="1:41" s="101" customFormat="1" ht="63.75" thickBot="1" x14ac:dyDescent="0.25">
      <c r="A10" s="98"/>
      <c r="B10" s="99" t="s">
        <v>105</v>
      </c>
      <c r="C10" s="105" t="s">
        <v>40</v>
      </c>
      <c r="D10" s="104">
        <v>0.6</v>
      </c>
      <c r="E10" s="103" t="s">
        <v>41</v>
      </c>
      <c r="F10" s="100">
        <f>'תכנית מוצעת - אשכול ב'!C8*D10</f>
        <v>0</v>
      </c>
      <c r="G10" s="103" t="s">
        <v>41</v>
      </c>
      <c r="H10" s="100">
        <f>'תכנית מוצעת - אשכול ב'!E8*D10</f>
        <v>0</v>
      </c>
      <c r="I10" s="103" t="s">
        <v>41</v>
      </c>
      <c r="J10" s="100">
        <f>'תכנית מוצעת - אשכול ב'!G8*D10</f>
        <v>0</v>
      </c>
      <c r="K10" s="103" t="s">
        <v>41</v>
      </c>
      <c r="L10" s="100">
        <f>'תכנית מוצעת - אשכול ב'!I8*D10</f>
        <v>0</v>
      </c>
      <c r="M10" s="103" t="s">
        <v>41</v>
      </c>
      <c r="N10" s="100">
        <f>'תכנית מוצעת - אשכול ב'!K8*D10</f>
        <v>0</v>
      </c>
      <c r="O10"/>
      <c r="P10"/>
      <c r="Q10"/>
      <c r="R10"/>
      <c r="S10"/>
      <c r="T10"/>
      <c r="U10"/>
      <c r="V10"/>
      <c r="W10"/>
      <c r="X10"/>
      <c r="Y10"/>
      <c r="Z10"/>
      <c r="AA10"/>
      <c r="AB10"/>
      <c r="AC10"/>
      <c r="AD10"/>
      <c r="AE10"/>
      <c r="AF10"/>
      <c r="AG10"/>
      <c r="AH10"/>
      <c r="AI10"/>
      <c r="AJ10"/>
      <c r="AK10"/>
      <c r="AL10"/>
      <c r="AM10"/>
      <c r="AN10"/>
      <c r="AO10"/>
    </row>
    <row r="11" spans="1:41" ht="21" thickBot="1" x14ac:dyDescent="0.25">
      <c r="A11" s="177" t="s">
        <v>21</v>
      </c>
      <c r="B11" s="178"/>
      <c r="C11" s="179"/>
      <c r="D11" s="102">
        <f>SUM(D5:D10)</f>
        <v>1</v>
      </c>
      <c r="E11" s="170">
        <f>SUM(F5:F10)</f>
        <v>0</v>
      </c>
      <c r="F11" s="171"/>
      <c r="G11" s="170">
        <f>SUM(H5:H10)</f>
        <v>0</v>
      </c>
      <c r="H11" s="171"/>
      <c r="I11" s="170">
        <f>SUM(J5:J10)</f>
        <v>0</v>
      </c>
      <c r="J11" s="171"/>
      <c r="K11" s="170">
        <f>SUM(L5:L10)</f>
        <v>0</v>
      </c>
      <c r="L11" s="171"/>
      <c r="M11" s="170">
        <f>SUM(N5:N10)</f>
        <v>0</v>
      </c>
      <c r="N11" s="171"/>
    </row>
    <row r="12" spans="1:41" ht="19.5" hidden="1" thickBot="1" x14ac:dyDescent="0.25">
      <c r="A12" s="48">
        <v>9.6</v>
      </c>
      <c r="B12" s="162" t="s">
        <v>22</v>
      </c>
      <c r="C12" s="163"/>
      <c r="D12" s="49">
        <v>75</v>
      </c>
      <c r="E12" s="164" t="str">
        <f>IF(E11&gt;=$D$12,"V","X")</f>
        <v>X</v>
      </c>
      <c r="F12" s="165"/>
      <c r="G12" s="164" t="str">
        <f>IF(G11&gt;=$D$12,"V","X")</f>
        <v>X</v>
      </c>
      <c r="H12" s="165"/>
      <c r="I12" s="164" t="str">
        <f>IF(I11&gt;=$D$12,"V","X")</f>
        <v>X</v>
      </c>
      <c r="J12" s="165"/>
      <c r="K12" s="164" t="str">
        <f>IF(K11&gt;=$D$12,"V","X")</f>
        <v>X</v>
      </c>
      <c r="L12" s="165"/>
      <c r="M12" s="164" t="str">
        <f>IF(M11&gt;=$D$12,"V","X")</f>
        <v>X</v>
      </c>
      <c r="N12" s="165"/>
    </row>
    <row r="13" spans="1:41" ht="19.5" hidden="1" thickBot="1" x14ac:dyDescent="0.25">
      <c r="A13" s="48">
        <v>9.6</v>
      </c>
      <c r="B13" s="162" t="s">
        <v>23</v>
      </c>
      <c r="C13" s="163"/>
      <c r="D13" s="49">
        <v>65</v>
      </c>
      <c r="E13" s="164" t="str">
        <f>IF(E11&gt;=$D$13,"V","X")</f>
        <v>X</v>
      </c>
      <c r="F13" s="165"/>
      <c r="G13" s="164" t="str">
        <f>IF(G11&gt;=$D$13,"V","X")</f>
        <v>X</v>
      </c>
      <c r="H13" s="165"/>
      <c r="I13" s="164" t="str">
        <f>IF(I11&gt;=$D$13,"V","X")</f>
        <v>X</v>
      </c>
      <c r="J13" s="165"/>
      <c r="K13" s="164" t="str">
        <f>IF(K11&gt;=$D$13,"V","X")</f>
        <v>X</v>
      </c>
      <c r="L13" s="165"/>
      <c r="M13" s="164" t="str">
        <f>IF(M11&gt;=$D$13,"V","X")</f>
        <v>X</v>
      </c>
      <c r="N13" s="165"/>
    </row>
  </sheetData>
  <mergeCells count="37">
    <mergeCell ref="M13:N13"/>
    <mergeCell ref="B12:C12"/>
    <mergeCell ref="E12:F12"/>
    <mergeCell ref="G12:H12"/>
    <mergeCell ref="I12:J12"/>
    <mergeCell ref="K12:L12"/>
    <mergeCell ref="M12:N12"/>
    <mergeCell ref="B13:C13"/>
    <mergeCell ref="E13:F13"/>
    <mergeCell ref="G13:H13"/>
    <mergeCell ref="I13:J13"/>
    <mergeCell ref="K13:L13"/>
    <mergeCell ref="M11:N11"/>
    <mergeCell ref="B4:C4"/>
    <mergeCell ref="E4:N4"/>
    <mergeCell ref="D5:N5"/>
    <mergeCell ref="B7:C7"/>
    <mergeCell ref="E7:N7"/>
    <mergeCell ref="B9:C9"/>
    <mergeCell ref="E9:N9"/>
    <mergeCell ref="A11:C11"/>
    <mergeCell ref="E11:F11"/>
    <mergeCell ref="G11:H11"/>
    <mergeCell ref="I11:J11"/>
    <mergeCell ref="K11:L11"/>
    <mergeCell ref="M1:N1"/>
    <mergeCell ref="E2:F2"/>
    <mergeCell ref="G2:H2"/>
    <mergeCell ref="I2:J2"/>
    <mergeCell ref="K2:L2"/>
    <mergeCell ref="M2:N2"/>
    <mergeCell ref="K1:L1"/>
    <mergeCell ref="A1:A3"/>
    <mergeCell ref="B1:C1"/>
    <mergeCell ref="E1:F1"/>
    <mergeCell ref="G1:H1"/>
    <mergeCell ref="I1:J1"/>
  </mergeCells>
  <conditionalFormatting sqref="E12:F12">
    <cfRule type="containsText" dxfId="19" priority="19" operator="containsText" text="X">
      <formula>NOT(ISERROR(SEARCH("X",E12)))</formula>
    </cfRule>
    <cfRule type="containsText" dxfId="18" priority="20" operator="containsText" text="V">
      <formula>NOT(ISERROR(SEARCH("V",E12)))</formula>
    </cfRule>
  </conditionalFormatting>
  <conditionalFormatting sqref="E13:F13">
    <cfRule type="containsText" dxfId="17" priority="17" operator="containsText" text="X">
      <formula>NOT(ISERROR(SEARCH("X",E13)))</formula>
    </cfRule>
    <cfRule type="containsText" dxfId="16" priority="18" operator="containsText" text="V">
      <formula>NOT(ISERROR(SEARCH("V",E13)))</formula>
    </cfRule>
  </conditionalFormatting>
  <conditionalFormatting sqref="G12:H12">
    <cfRule type="containsText" dxfId="15" priority="15" operator="containsText" text="X">
      <formula>NOT(ISERROR(SEARCH("X",G12)))</formula>
    </cfRule>
    <cfRule type="containsText" dxfId="14" priority="16" operator="containsText" text="V">
      <formula>NOT(ISERROR(SEARCH("V",G12)))</formula>
    </cfRule>
  </conditionalFormatting>
  <conditionalFormatting sqref="G13:H13">
    <cfRule type="containsText" dxfId="13" priority="13" operator="containsText" text="X">
      <formula>NOT(ISERROR(SEARCH("X",G13)))</formula>
    </cfRule>
    <cfRule type="containsText" dxfId="12" priority="14" operator="containsText" text="V">
      <formula>NOT(ISERROR(SEARCH("V",G13)))</formula>
    </cfRule>
  </conditionalFormatting>
  <conditionalFormatting sqref="I12:J12">
    <cfRule type="containsText" dxfId="11" priority="11" operator="containsText" text="X">
      <formula>NOT(ISERROR(SEARCH("X",I12)))</formula>
    </cfRule>
    <cfRule type="containsText" dxfId="10" priority="12" operator="containsText" text="V">
      <formula>NOT(ISERROR(SEARCH("V",I12)))</formula>
    </cfRule>
  </conditionalFormatting>
  <conditionalFormatting sqref="I13:J13">
    <cfRule type="containsText" dxfId="9" priority="9" operator="containsText" text="X">
      <formula>NOT(ISERROR(SEARCH("X",I13)))</formula>
    </cfRule>
    <cfRule type="containsText" dxfId="8" priority="10" operator="containsText" text="V">
      <formula>NOT(ISERROR(SEARCH("V",I13)))</formula>
    </cfRule>
  </conditionalFormatting>
  <conditionalFormatting sqref="K12:L12">
    <cfRule type="containsText" dxfId="7" priority="7" operator="containsText" text="X">
      <formula>NOT(ISERROR(SEARCH("X",K12)))</formula>
    </cfRule>
    <cfRule type="containsText" dxfId="6" priority="8" operator="containsText" text="V">
      <formula>NOT(ISERROR(SEARCH("V",K12)))</formula>
    </cfRule>
  </conditionalFormatting>
  <conditionalFormatting sqref="K13:L13">
    <cfRule type="containsText" dxfId="5" priority="5" operator="containsText" text="X">
      <formula>NOT(ISERROR(SEARCH("X",K13)))</formula>
    </cfRule>
    <cfRule type="containsText" dxfId="4" priority="6" operator="containsText" text="V">
      <formula>NOT(ISERROR(SEARCH("V",K13)))</formula>
    </cfRule>
  </conditionalFormatting>
  <conditionalFormatting sqref="M12:N12">
    <cfRule type="containsText" dxfId="3" priority="3" operator="containsText" text="X">
      <formula>NOT(ISERROR(SEARCH("X",M12)))</formula>
    </cfRule>
    <cfRule type="containsText" dxfId="2" priority="4" operator="containsText" text="V">
      <formula>NOT(ISERROR(SEARCH("V",M12)))</formula>
    </cfRule>
  </conditionalFormatting>
  <conditionalFormatting sqref="M13:N13">
    <cfRule type="containsText" dxfId="1" priority="1" operator="containsText" text="X">
      <formula>NOT(ISERROR(SEARCH("X",M13)))</formula>
    </cfRule>
    <cfRule type="containsText" dxfId="0" priority="2" operator="containsText" text="V">
      <formula>NOT(ISERROR(SEARCH("V",M13)))</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rightToLeft="1" workbookViewId="0">
      <pane xSplit="1" ySplit="3" topLeftCell="B4" activePane="bottomRight" state="frozen"/>
      <selection pane="topRight" activeCell="D1" sqref="D1"/>
      <selection pane="bottomLeft" activeCell="A4" sqref="A4"/>
      <selection pane="bottomRight" activeCell="A19" sqref="A19"/>
    </sheetView>
  </sheetViews>
  <sheetFormatPr defaultRowHeight="14.25" x14ac:dyDescent="0.2"/>
  <cols>
    <col min="1" max="1" width="74.125" customWidth="1"/>
    <col min="2" max="2" width="8.625" customWidth="1"/>
  </cols>
  <sheetData>
    <row r="1" spans="1:12" ht="16.5" thickBot="1" x14ac:dyDescent="0.25">
      <c r="A1" s="73" t="s">
        <v>43</v>
      </c>
      <c r="B1" s="114"/>
      <c r="C1" s="197"/>
      <c r="D1" s="198"/>
      <c r="E1" s="197"/>
      <c r="F1" s="198"/>
      <c r="G1" s="197"/>
      <c r="H1" s="198"/>
      <c r="I1" s="197"/>
      <c r="J1" s="198"/>
      <c r="K1" s="197"/>
      <c r="L1" s="198"/>
    </row>
    <row r="2" spans="1:12" ht="16.5" thickBot="1" x14ac:dyDescent="0.25">
      <c r="A2" s="72" t="s">
        <v>17</v>
      </c>
      <c r="B2" s="72"/>
      <c r="C2" s="195">
        <v>1</v>
      </c>
      <c r="D2" s="196"/>
      <c r="E2" s="195">
        <v>2</v>
      </c>
      <c r="F2" s="196"/>
      <c r="G2" s="195">
        <v>3</v>
      </c>
      <c r="H2" s="196"/>
      <c r="I2" s="195">
        <v>4</v>
      </c>
      <c r="J2" s="196"/>
      <c r="K2" s="195">
        <v>5</v>
      </c>
      <c r="L2" s="196"/>
    </row>
    <row r="3" spans="1:12" ht="16.5" thickBot="1" x14ac:dyDescent="0.25">
      <c r="A3" s="72" t="s">
        <v>29</v>
      </c>
      <c r="B3" s="72"/>
      <c r="C3" s="193">
        <f>'תנאי סף אשכול א'!D2</f>
        <v>0</v>
      </c>
      <c r="D3" s="194"/>
      <c r="E3" s="193">
        <f>'תנאי סף אשכול א'!E2</f>
        <v>0</v>
      </c>
      <c r="F3" s="194"/>
      <c r="G3" s="193">
        <f>'תנאי סף אשכול א'!F2</f>
        <v>0</v>
      </c>
      <c r="H3" s="194"/>
      <c r="I3" s="193">
        <f>'תנאי סף אשכול א'!G2</f>
        <v>0</v>
      </c>
      <c r="J3" s="194"/>
      <c r="K3" s="193">
        <f>'תנאי סף אשכול א'!H2</f>
        <v>0</v>
      </c>
      <c r="L3" s="194"/>
    </row>
    <row r="4" spans="1:12" ht="16.5" thickBot="1" x14ac:dyDescent="0.3">
      <c r="A4" s="50" t="s">
        <v>39</v>
      </c>
      <c r="B4" s="118" t="s">
        <v>107</v>
      </c>
      <c r="C4" s="51" t="s">
        <v>31</v>
      </c>
      <c r="D4" s="52" t="s">
        <v>32</v>
      </c>
      <c r="E4" s="51" t="s">
        <v>31</v>
      </c>
      <c r="F4" s="52" t="s">
        <v>32</v>
      </c>
      <c r="G4" s="51" t="s">
        <v>31</v>
      </c>
      <c r="H4" s="52" t="s">
        <v>32</v>
      </c>
      <c r="I4" s="51" t="s">
        <v>31</v>
      </c>
      <c r="J4" s="52" t="s">
        <v>32</v>
      </c>
      <c r="K4" s="51" t="s">
        <v>31</v>
      </c>
      <c r="L4" s="52" t="s">
        <v>32</v>
      </c>
    </row>
    <row r="5" spans="1:12" ht="16.5" thickBot="1" x14ac:dyDescent="0.25">
      <c r="A5" s="120" t="s">
        <v>106</v>
      </c>
      <c r="B5" s="121">
        <v>50</v>
      </c>
      <c r="C5" s="53"/>
      <c r="D5" s="68"/>
      <c r="E5" s="53"/>
      <c r="F5" s="68"/>
      <c r="G5" s="53">
        <v>0</v>
      </c>
      <c r="H5" s="68"/>
      <c r="I5" s="53">
        <v>0</v>
      </c>
      <c r="J5" s="68"/>
      <c r="K5" s="53"/>
      <c r="L5" s="68"/>
    </row>
    <row r="6" spans="1:12" ht="16.5" thickBot="1" x14ac:dyDescent="0.25">
      <c r="A6" s="120" t="s">
        <v>108</v>
      </c>
      <c r="B6" s="121">
        <v>30</v>
      </c>
      <c r="C6" s="69"/>
      <c r="D6" s="67"/>
      <c r="E6" s="69"/>
      <c r="F6" s="67"/>
      <c r="G6" s="69">
        <v>0</v>
      </c>
      <c r="H6" s="67"/>
      <c r="I6" s="69">
        <v>0</v>
      </c>
      <c r="J6" s="67"/>
      <c r="K6" s="69"/>
      <c r="L6" s="67"/>
    </row>
    <row r="7" spans="1:12" ht="32.25" thickBot="1" x14ac:dyDescent="0.25">
      <c r="A7" s="120" t="s">
        <v>109</v>
      </c>
      <c r="B7" s="121">
        <v>20</v>
      </c>
      <c r="C7" s="55"/>
      <c r="D7" s="66"/>
      <c r="E7" s="55"/>
      <c r="F7" s="66"/>
      <c r="G7" s="55">
        <v>0</v>
      </c>
      <c r="H7" s="66"/>
      <c r="I7" s="55">
        <v>0</v>
      </c>
      <c r="J7" s="66"/>
      <c r="K7" s="55"/>
      <c r="L7" s="66"/>
    </row>
    <row r="8" spans="1:12" ht="18.75" thickBot="1" x14ac:dyDescent="0.3">
      <c r="A8" s="54" t="s">
        <v>42</v>
      </c>
      <c r="B8" s="119">
        <f>SUM(B5:B7)</f>
        <v>100</v>
      </c>
      <c r="C8" s="191">
        <f>SUM(C5:C7)</f>
        <v>0</v>
      </c>
      <c r="D8" s="192"/>
      <c r="E8" s="191">
        <f>SUM(E5:E7)</f>
        <v>0</v>
      </c>
      <c r="F8" s="199"/>
      <c r="G8" s="191">
        <f>SUM(G5:G7)</f>
        <v>0</v>
      </c>
      <c r="H8" s="199"/>
      <c r="I8" s="191">
        <f>SUM(I5:I7)</f>
        <v>0</v>
      </c>
      <c r="J8" s="199"/>
      <c r="K8" s="191">
        <f>SUM(K5:K7)</f>
        <v>0</v>
      </c>
      <c r="L8" s="199"/>
    </row>
    <row r="15" spans="1:12" ht="15" x14ac:dyDescent="0.2">
      <c r="A15" s="106"/>
      <c r="B15" s="106"/>
    </row>
  </sheetData>
  <mergeCells count="20">
    <mergeCell ref="I3:J3"/>
    <mergeCell ref="K3:L3"/>
    <mergeCell ref="E8:F8"/>
    <mergeCell ref="G8:H8"/>
    <mergeCell ref="I8:J8"/>
    <mergeCell ref="K8:L8"/>
    <mergeCell ref="I2:J2"/>
    <mergeCell ref="K2:L2"/>
    <mergeCell ref="C1:D1"/>
    <mergeCell ref="E1:F1"/>
    <mergeCell ref="G1:H1"/>
    <mergeCell ref="I1:J1"/>
    <mergeCell ref="K1:L1"/>
    <mergeCell ref="C8:D8"/>
    <mergeCell ref="C3:D3"/>
    <mergeCell ref="C2:D2"/>
    <mergeCell ref="E2:F2"/>
    <mergeCell ref="G2:H2"/>
    <mergeCell ref="E3:F3"/>
    <mergeCell ref="G3:H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6"/>
  <sheetViews>
    <sheetView rightToLeft="1" topLeftCell="A4" workbookViewId="0">
      <selection activeCell="C22" sqref="C22"/>
    </sheetView>
  </sheetViews>
  <sheetFormatPr defaultRowHeight="14.25" x14ac:dyDescent="0.2"/>
  <cols>
    <col min="2" max="2" width="11.625" bestFit="1" customWidth="1"/>
    <col min="3" max="3" width="40.125" customWidth="1"/>
    <col min="7" max="7" width="9.375" bestFit="1" customWidth="1"/>
    <col min="8" max="8" width="10.375" bestFit="1" customWidth="1"/>
  </cols>
  <sheetData>
    <row r="3" spans="1:8" ht="15" thickBot="1" x14ac:dyDescent="0.25"/>
    <row r="4" spans="1:8" ht="15" x14ac:dyDescent="0.2">
      <c r="A4" s="200" t="s">
        <v>120</v>
      </c>
      <c r="B4" s="201"/>
      <c r="C4" s="201"/>
      <c r="D4" s="202"/>
      <c r="E4" s="135"/>
      <c r="F4" s="135"/>
      <c r="G4" s="136"/>
      <c r="H4" s="135"/>
    </row>
    <row r="5" spans="1:8" ht="45" x14ac:dyDescent="0.2">
      <c r="A5" s="137" t="s">
        <v>110</v>
      </c>
      <c r="B5" s="138" t="s">
        <v>36</v>
      </c>
      <c r="C5" s="139" t="s">
        <v>115</v>
      </c>
      <c r="D5" s="140" t="s">
        <v>121</v>
      </c>
      <c r="E5" s="141" t="s">
        <v>117</v>
      </c>
      <c r="F5" s="141" t="s">
        <v>124</v>
      </c>
      <c r="G5" s="142" t="s">
        <v>118</v>
      </c>
      <c r="H5" s="143" t="s">
        <v>119</v>
      </c>
    </row>
    <row r="6" spans="1:8" ht="30" x14ac:dyDescent="0.2">
      <c r="A6" s="203">
        <v>1</v>
      </c>
      <c r="B6" s="203">
        <f>'תנאי סף אשכול א'!D2</f>
        <v>0</v>
      </c>
      <c r="C6" s="139" t="s">
        <v>122</v>
      </c>
      <c r="D6" s="139">
        <v>0.2</v>
      </c>
      <c r="E6" s="144">
        <v>0</v>
      </c>
      <c r="F6" s="209">
        <f>E6*D6+E7*D7</f>
        <v>0</v>
      </c>
      <c r="G6" s="205">
        <f>RANK(F6,$F$6:$F$8,1)</f>
        <v>1</v>
      </c>
      <c r="H6" s="207" t="e">
        <f>IF(G6=1,F6/F6,F8/F6)*100</f>
        <v>#DIV/0!</v>
      </c>
    </row>
    <row r="7" spans="1:8" ht="30" x14ac:dyDescent="0.2">
      <c r="A7" s="204"/>
      <c r="B7" s="204"/>
      <c r="C7" s="139" t="s">
        <v>123</v>
      </c>
      <c r="D7" s="139">
        <v>0.8</v>
      </c>
      <c r="E7" s="144">
        <v>0</v>
      </c>
      <c r="F7" s="210"/>
      <c r="G7" s="206"/>
      <c r="H7" s="208"/>
    </row>
    <row r="8" spans="1:8" ht="30" x14ac:dyDescent="0.2">
      <c r="A8" s="203">
        <v>2</v>
      </c>
      <c r="B8" s="203">
        <f>'תנאי סף אשכול א'!E2</f>
        <v>0</v>
      </c>
      <c r="C8" s="139" t="s">
        <v>122</v>
      </c>
      <c r="D8" s="139">
        <v>0.2</v>
      </c>
      <c r="E8" s="144">
        <v>0</v>
      </c>
      <c r="F8" s="209">
        <f>E8*D8+E9*D9</f>
        <v>0</v>
      </c>
      <c r="G8" s="205">
        <f>RANK(F8,$F$6:$F$8,1)</f>
        <v>1</v>
      </c>
      <c r="H8" s="207" t="e">
        <f>IF(G8=1,F8/F8,F6/F8)*100</f>
        <v>#DIV/0!</v>
      </c>
    </row>
    <row r="9" spans="1:8" ht="30" x14ac:dyDescent="0.2">
      <c r="A9" s="204"/>
      <c r="B9" s="204"/>
      <c r="C9" s="139" t="s">
        <v>123</v>
      </c>
      <c r="D9" s="139">
        <v>0.8</v>
      </c>
      <c r="E9" s="144">
        <v>0</v>
      </c>
      <c r="F9" s="210"/>
      <c r="G9" s="206"/>
      <c r="H9" s="208"/>
    </row>
    <row r="12" spans="1:8" ht="15" thickBot="1" x14ac:dyDescent="0.25"/>
    <row r="13" spans="1:8" ht="15" x14ac:dyDescent="0.2">
      <c r="A13" s="200" t="s">
        <v>126</v>
      </c>
      <c r="B13" s="201"/>
      <c r="C13" s="201"/>
      <c r="D13" s="202"/>
      <c r="E13" s="135"/>
      <c r="F13" s="135"/>
      <c r="G13" s="147"/>
      <c r="H13" s="135"/>
    </row>
    <row r="14" spans="1:8" ht="45" x14ac:dyDescent="0.2">
      <c r="A14" s="137" t="s">
        <v>110</v>
      </c>
      <c r="B14" s="138" t="s">
        <v>36</v>
      </c>
      <c r="C14" s="139" t="s">
        <v>115</v>
      </c>
      <c r="D14" s="140" t="s">
        <v>116</v>
      </c>
      <c r="E14" s="141" t="s">
        <v>117</v>
      </c>
      <c r="F14" s="142" t="s">
        <v>118</v>
      </c>
      <c r="G14" s="143" t="s">
        <v>119</v>
      </c>
    </row>
    <row r="15" spans="1:8" ht="15" x14ac:dyDescent="0.2">
      <c r="A15" s="137">
        <v>1</v>
      </c>
      <c r="B15" s="138"/>
      <c r="C15" s="139" t="s">
        <v>125</v>
      </c>
      <c r="D15" s="139">
        <v>1</v>
      </c>
      <c r="E15" s="144">
        <v>0</v>
      </c>
      <c r="F15" s="145">
        <f>RANK(E15,$E$15:$E$16,1)</f>
        <v>1</v>
      </c>
      <c r="G15" s="146" t="e">
        <f>IF(F15=1,E15/E15,E16/E15)*100</f>
        <v>#DIV/0!</v>
      </c>
    </row>
    <row r="16" spans="1:8" ht="15" x14ac:dyDescent="0.2">
      <c r="A16" s="137">
        <v>2</v>
      </c>
      <c r="B16" s="138"/>
      <c r="C16" s="139" t="s">
        <v>125</v>
      </c>
      <c r="D16" s="139">
        <v>1</v>
      </c>
      <c r="E16" s="144">
        <v>0</v>
      </c>
      <c r="F16" s="145">
        <f>RANK(E16,$E$15:$E$16,1)</f>
        <v>1</v>
      </c>
      <c r="G16" s="148" t="e">
        <f>IF(F16=1,E16/E16,E15/E16)*100</f>
        <v>#DIV/0!</v>
      </c>
    </row>
  </sheetData>
  <mergeCells count="12">
    <mergeCell ref="G6:G7"/>
    <mergeCell ref="H6:H7"/>
    <mergeCell ref="G8:G9"/>
    <mergeCell ref="H8:H9"/>
    <mergeCell ref="F6:F7"/>
    <mergeCell ref="F8:F9"/>
    <mergeCell ref="A4:D4"/>
    <mergeCell ref="A13:D13"/>
    <mergeCell ref="A6:A7"/>
    <mergeCell ref="B6:B7"/>
    <mergeCell ref="A8:A9"/>
    <mergeCell ref="B8:B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2"/>
  <sheetViews>
    <sheetView rightToLeft="1" tabSelected="1" zoomScaleNormal="100" workbookViewId="0">
      <selection activeCell="F29" sqref="F29"/>
    </sheetView>
  </sheetViews>
  <sheetFormatPr defaultColWidth="8.75" defaultRowHeight="14.25" x14ac:dyDescent="0.2"/>
  <cols>
    <col min="1" max="1" width="1.875" style="25" customWidth="1"/>
    <col min="2" max="2" width="8.75" style="25"/>
    <col min="3" max="3" width="19.75" style="25" customWidth="1"/>
    <col min="4" max="4" width="11.625" style="25" customWidth="1"/>
    <col min="5" max="5" width="14.25" style="25" bestFit="1" customWidth="1"/>
    <col min="6" max="6" width="17.5" style="25" bestFit="1" customWidth="1"/>
    <col min="7" max="7" width="13.875" style="25" bestFit="1" customWidth="1"/>
    <col min="8" max="8" width="16.875" style="25" bestFit="1" customWidth="1"/>
    <col min="9" max="9" width="14.25" style="25" bestFit="1" customWidth="1"/>
    <col min="10" max="16384" width="8.75" style="25"/>
  </cols>
  <sheetData>
    <row r="1" spans="2:21" ht="15" thickBot="1" x14ac:dyDescent="0.25">
      <c r="B1" s="25">
        <v>1.17</v>
      </c>
    </row>
    <row r="2" spans="2:21" ht="15.75" x14ac:dyDescent="0.25">
      <c r="B2" s="211" t="s">
        <v>113</v>
      </c>
      <c r="C2" s="212"/>
      <c r="D2" s="212"/>
      <c r="E2" s="212"/>
      <c r="K2" s="23"/>
      <c r="L2" s="23"/>
      <c r="M2" s="23"/>
      <c r="N2" s="26"/>
      <c r="P2" s="24"/>
      <c r="Q2" s="23"/>
      <c r="R2" s="23"/>
      <c r="S2" s="23"/>
      <c r="T2" s="23"/>
      <c r="U2" s="23"/>
    </row>
    <row r="3" spans="2:21" ht="15.75" x14ac:dyDescent="0.25">
      <c r="B3" s="213" t="s">
        <v>36</v>
      </c>
      <c r="C3" s="214"/>
      <c r="D3" s="122"/>
      <c r="E3" s="122"/>
      <c r="K3" s="23"/>
      <c r="L3" s="23"/>
      <c r="M3" s="23"/>
      <c r="N3" s="26"/>
      <c r="P3" s="24"/>
      <c r="Q3" s="23"/>
      <c r="R3" s="23"/>
      <c r="S3" s="23"/>
      <c r="T3" s="23"/>
      <c r="U3" s="23"/>
    </row>
    <row r="4" spans="2:21" ht="15.75" x14ac:dyDescent="0.25">
      <c r="B4" s="213" t="s">
        <v>110</v>
      </c>
      <c r="C4" s="214"/>
      <c r="D4" s="122">
        <v>1</v>
      </c>
      <c r="E4" s="122">
        <v>2</v>
      </c>
      <c r="K4" s="23"/>
      <c r="L4" s="23"/>
      <c r="M4" s="23"/>
      <c r="N4" s="26"/>
      <c r="P4" s="24"/>
      <c r="Q4" s="23"/>
      <c r="R4" s="23"/>
      <c r="S4" s="23"/>
      <c r="T4" s="23"/>
      <c r="U4" s="23"/>
    </row>
    <row r="5" spans="2:21" ht="15.75" x14ac:dyDescent="0.25">
      <c r="B5" s="123" t="s">
        <v>30</v>
      </c>
      <c r="C5" s="124" t="s">
        <v>34</v>
      </c>
      <c r="D5" s="125"/>
      <c r="E5" s="125"/>
    </row>
    <row r="6" spans="2:21" ht="15.75" x14ac:dyDescent="0.2">
      <c r="B6" s="126">
        <v>0.4</v>
      </c>
      <c r="C6" s="127" t="s">
        <v>35</v>
      </c>
      <c r="D6" s="128">
        <f>'איכות - אשכול א'!E12</f>
        <v>50</v>
      </c>
      <c r="E6" s="128">
        <f>'איכות - אשכול א'!G12</f>
        <v>35</v>
      </c>
    </row>
    <row r="7" spans="2:21" ht="15.75" x14ac:dyDescent="0.2">
      <c r="B7" s="126">
        <v>0.6</v>
      </c>
      <c r="C7" s="127" t="s">
        <v>33</v>
      </c>
      <c r="D7" s="128" t="e">
        <f>מחירים!H6</f>
        <v>#DIV/0!</v>
      </c>
      <c r="E7" s="128" t="e">
        <f>מחירים!H8</f>
        <v>#DIV/0!</v>
      </c>
    </row>
    <row r="8" spans="2:21" ht="14.45" customHeight="1" x14ac:dyDescent="0.2">
      <c r="B8" s="129">
        <f>SUM(B6:B7)</f>
        <v>1</v>
      </c>
      <c r="C8" s="130" t="s">
        <v>111</v>
      </c>
      <c r="D8" s="131" t="e">
        <f>(D6*B6)+(D7*0.3)</f>
        <v>#DIV/0!</v>
      </c>
      <c r="E8" s="131" t="e">
        <f>(E6*0.7)+(E7*0.3)</f>
        <v>#DIV/0!</v>
      </c>
    </row>
    <row r="9" spans="2:21" ht="15.75" x14ac:dyDescent="0.2">
      <c r="B9" s="215" t="s">
        <v>112</v>
      </c>
      <c r="C9" s="216"/>
      <c r="D9" s="132" t="e">
        <f>RANK(D8,$D$8:$E$8,0)</f>
        <v>#DIV/0!</v>
      </c>
      <c r="E9" s="132" t="e">
        <f>RANK(E8,$D$8:$E$8,0)</f>
        <v>#DIV/0!</v>
      </c>
    </row>
    <row r="10" spans="2:21" ht="16.149999999999999" customHeight="1" x14ac:dyDescent="0.2">
      <c r="B10" s="133"/>
      <c r="C10" s="133"/>
      <c r="D10" s="133"/>
      <c r="E10" s="133"/>
      <c r="K10" s="26"/>
    </row>
    <row r="11" spans="2:21" ht="15.75" x14ac:dyDescent="0.25">
      <c r="B11" s="134"/>
      <c r="C11" s="134"/>
      <c r="D11" s="134"/>
      <c r="E11" s="134"/>
      <c r="K11" s="26"/>
    </row>
    <row r="12" spans="2:21" ht="15.75" x14ac:dyDescent="0.25">
      <c r="B12" s="217" t="s">
        <v>114</v>
      </c>
      <c r="C12" s="218"/>
      <c r="D12" s="218"/>
      <c r="E12" s="218"/>
      <c r="K12" s="26"/>
    </row>
    <row r="13" spans="2:21" ht="15.6" customHeight="1" x14ac:dyDescent="0.25">
      <c r="B13" s="213" t="s">
        <v>36</v>
      </c>
      <c r="C13" s="214"/>
      <c r="D13" s="122"/>
      <c r="E13" s="122"/>
      <c r="K13" s="26"/>
    </row>
    <row r="14" spans="2:21" ht="14.45" customHeight="1" x14ac:dyDescent="0.25">
      <c r="B14" s="213" t="s">
        <v>110</v>
      </c>
      <c r="C14" s="214"/>
      <c r="D14" s="122">
        <v>1</v>
      </c>
      <c r="E14" s="122">
        <v>2</v>
      </c>
    </row>
    <row r="15" spans="2:21" ht="15.75" x14ac:dyDescent="0.25">
      <c r="B15" s="123" t="s">
        <v>30</v>
      </c>
      <c r="C15" s="124" t="s">
        <v>34</v>
      </c>
      <c r="D15" s="125"/>
      <c r="E15" s="125"/>
    </row>
    <row r="16" spans="2:21" ht="15.75" x14ac:dyDescent="0.2">
      <c r="B16" s="126">
        <v>0.8</v>
      </c>
      <c r="C16" s="127" t="s">
        <v>35</v>
      </c>
      <c r="D16" s="128">
        <f>'איכות - אשכול ב'!E11</f>
        <v>0</v>
      </c>
      <c r="E16" s="128">
        <f>'איכות - אשכול ב'!G11</f>
        <v>0</v>
      </c>
      <c r="K16" s="23"/>
      <c r="L16" s="23"/>
      <c r="M16" s="23"/>
      <c r="N16" s="23"/>
      <c r="O16" s="23"/>
    </row>
    <row r="17" spans="2:17" ht="15.75" x14ac:dyDescent="0.2">
      <c r="B17" s="126">
        <v>0.2</v>
      </c>
      <c r="C17" s="127" t="s">
        <v>33</v>
      </c>
      <c r="D17" s="128" t="e">
        <f>מחירים!G15</f>
        <v>#DIV/0!</v>
      </c>
      <c r="E17" s="128" t="e">
        <f>מחירים!G16</f>
        <v>#DIV/0!</v>
      </c>
      <c r="K17" s="23"/>
      <c r="L17" s="23"/>
      <c r="M17" s="23"/>
      <c r="N17" s="23"/>
      <c r="O17" s="23"/>
    </row>
    <row r="18" spans="2:17" ht="15.75" x14ac:dyDescent="0.2">
      <c r="B18" s="129">
        <f>SUM(B16:B17)</f>
        <v>1</v>
      </c>
      <c r="C18" s="130" t="s">
        <v>111</v>
      </c>
      <c r="D18" s="131" t="e">
        <f>(D16*B16)+(D17*B17)</f>
        <v>#DIV/0!</v>
      </c>
      <c r="E18" s="131" t="e">
        <f>(E16*B16)+(E17*B17)</f>
        <v>#DIV/0!</v>
      </c>
      <c r="K18" s="23"/>
      <c r="L18" s="23"/>
      <c r="M18" s="23"/>
      <c r="N18" s="23"/>
      <c r="O18" s="23"/>
    </row>
    <row r="19" spans="2:17" ht="15.75" x14ac:dyDescent="0.2">
      <c r="B19" s="215" t="s">
        <v>112</v>
      </c>
      <c r="C19" s="216"/>
      <c r="D19" s="132" t="e">
        <f>RANK(D18,$D$23:$E$23,0)</f>
        <v>#DIV/0!</v>
      </c>
      <c r="E19" s="132" t="e">
        <f>RANK(E18,$D$23:$E$23,0)</f>
        <v>#DIV/0!</v>
      </c>
      <c r="K19" s="23"/>
      <c r="L19" s="23"/>
      <c r="M19" s="23"/>
      <c r="N19" s="23"/>
      <c r="O19" s="23"/>
    </row>
    <row r="21" spans="2:17" ht="15" customHeight="1" x14ac:dyDescent="0.2"/>
    <row r="23" spans="2:17" ht="15" customHeight="1" x14ac:dyDescent="0.2"/>
    <row r="25" spans="2:17" ht="16.149999999999999" customHeight="1" x14ac:dyDescent="0.2"/>
    <row r="26" spans="2:17" ht="13.9" customHeight="1" x14ac:dyDescent="0.2"/>
    <row r="27" spans="2:17" ht="14.45" customHeight="1" x14ac:dyDescent="0.2"/>
    <row r="28" spans="2:17" ht="15" x14ac:dyDescent="0.2">
      <c r="P28" s="23"/>
      <c r="Q28" s="26"/>
    </row>
    <row r="29" spans="2:17" ht="16.149999999999999" customHeight="1" x14ac:dyDescent="0.2">
      <c r="P29" s="23"/>
      <c r="Q29" s="26"/>
    </row>
    <row r="30" spans="2:17" ht="15" x14ac:dyDescent="0.2">
      <c r="P30" s="23"/>
      <c r="Q30" s="26"/>
    </row>
    <row r="31" spans="2:17" ht="15" x14ac:dyDescent="0.2">
      <c r="P31" s="23"/>
      <c r="Q31" s="26"/>
    </row>
    <row r="32" spans="2:17" ht="15" x14ac:dyDescent="0.2">
      <c r="P32" s="23"/>
      <c r="Q32" s="26"/>
    </row>
  </sheetData>
  <mergeCells count="8">
    <mergeCell ref="B13:C13"/>
    <mergeCell ref="B14:C14"/>
    <mergeCell ref="B19:C19"/>
    <mergeCell ref="B2:E2"/>
    <mergeCell ref="B3:C3"/>
    <mergeCell ref="B4:C4"/>
    <mergeCell ref="B9:C9"/>
    <mergeCell ref="B12:E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15</vt:i4>
      </vt:variant>
    </vt:vector>
  </HeadingPairs>
  <TitlesOfParts>
    <vt:vector size="22" baseType="lpstr">
      <vt:lpstr>תנאי סף אשכול א</vt:lpstr>
      <vt:lpstr>תנאי סף אשכול ב</vt:lpstr>
      <vt:lpstr>איכות - אשכול א</vt:lpstr>
      <vt:lpstr>איכות - אשכול ב</vt:lpstr>
      <vt:lpstr>תכנית מוצעת - אשכול ב</vt:lpstr>
      <vt:lpstr>מחירים</vt:lpstr>
      <vt:lpstr>סיכום</vt:lpstr>
      <vt:lpstr>'תנאי סף אשכול א'!_Hlk77852451</vt:lpstr>
      <vt:lpstr>'תנאי סף אשכול ב'!_Hlk77852451</vt:lpstr>
      <vt:lpstr>'איכות - אשכול א'!_Ref115360964</vt:lpstr>
      <vt:lpstr>'איכות - אשכול ב'!_Ref115360964</vt:lpstr>
      <vt:lpstr>'תנאי סף אשכול א'!_Ref296892477</vt:lpstr>
      <vt:lpstr>'תנאי סף אשכול ב'!_Ref296892477</vt:lpstr>
      <vt:lpstr>'תנאי סף אשכול א'!_Ref370930661</vt:lpstr>
      <vt:lpstr>'תנאי סף אשכול ב'!_Ref370930661</vt:lpstr>
      <vt:lpstr>'תנאי סף אשכול א'!_Ref373241086</vt:lpstr>
      <vt:lpstr>'תנאי סף אשכול ב'!_Ref373241086</vt:lpstr>
      <vt:lpstr>'תנאי סף אשכול א'!_Ref397199965</vt:lpstr>
      <vt:lpstr>'תנאי סף אשכול ב'!_Ref397199965</vt:lpstr>
      <vt:lpstr>'איכות - אשכול א'!_Ref519780018</vt:lpstr>
      <vt:lpstr>'תנאי סף אשכול א'!תנאי_סף_עמותות</vt:lpstr>
      <vt:lpstr>'תנאי סף אשכול ב'!תנאי_סף_עמותות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Adi Rechtman</cp:lastModifiedBy>
  <dcterms:created xsi:type="dcterms:W3CDTF">2018-07-31T14:12:37Z</dcterms:created>
  <dcterms:modified xsi:type="dcterms:W3CDTF">2022-10-30T14:17:15Z</dcterms:modified>
</cp:coreProperties>
</file>